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e45b0ab92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ung" sheetId="1" r:id="Rdbd4f236f30a4cb1"/>
    <x:sheet xmlns:r="http://schemas.openxmlformats.org/officeDocument/2006/relationships" name="Stationen" sheetId="2" r:id="R86435a879c7447d0"/>
    <x:sheet xmlns:r="http://schemas.openxmlformats.org/officeDocument/2006/relationships" name="Route" sheetId="3" r:id="R65d3b5f655b1494e"/>
    <x:sheet xmlns:r="http://schemas.openxmlformats.org/officeDocument/2006/relationships" name="Prüfhinweise" sheetId="4" r:id="R6900a6a284884a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5bc4330744e06" /><Relationship Type="http://schemas.openxmlformats.org/officeDocument/2006/relationships/theme" Target="/xl/theme/theme1.xml" Id="Re0bc5eb604a2428e" /><Relationship Type="http://schemas.openxmlformats.org/officeDocument/2006/relationships/sharedStrings" Target="/xl/sharedStrings.xml" Id="R6bbdadfdf9bb4daa" /><Relationship Type="http://schemas.openxmlformats.org/officeDocument/2006/relationships/worksheet" Target="/xl/worksheets/sheet1.xml" Id="Rdbd4f236f30a4cb1" /><Relationship Type="http://schemas.openxmlformats.org/officeDocument/2006/relationships/worksheet" Target="/xl/worksheets/sheet2.xml" Id="R86435a879c7447d0" /><Relationship Type="http://schemas.openxmlformats.org/officeDocument/2006/relationships/worksheet" Target="/xl/worksheets/sheet3.xml" Id="R65d3b5f655b1494e" /><Relationship Type="http://schemas.openxmlformats.org/officeDocument/2006/relationships/worksheet" Target="/xl/worksheets/sheet4.xml" Id="R6900a6a284884a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987686234664a6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8bd1540377746b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d3f54117569444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a800889818e3470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0f08fa17-d588-4e9d-81e2-993a0f04c0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87686234664a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752e7bf7-964f-42a2-9803-31005c19d8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bd1540377746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8297ee3e-1ae3-47a2-bc1d-6f9f5abca4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3f5411756944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b8ff97b7-909c-4a63-aaf6-899a6c8995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00889818e347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5e12699ce0e4cc2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ilkrun-kapazitaet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b5d7a03f1c254777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ilkrun-kapazitaet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d96c074d7e8f4fda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ilkrun-kapazitaet/" TargetMode="External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45d5966432a84f38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ilkrun-kapazitaet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32" hidden="0" customWidth="1"/>
    <x:col min="4" max="4" width="31" hidden="0" customWidth="1"/>
    <x:col min="5" max="5" width="29" hidden="0" customWidth="1"/>
    <x:col min="6" max="6" width="30" hidden="0" customWidth="1"/>
  </x:cols>
  <x:sheetData>
    <x:row r="1" ht="53" customHeight="1">
      <x:c r="A1" s="4" t="str">
        <x:v>Milkrun-Kapazitätsplanung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Feste manuelle Haltestellenfolge,10 Stationen, identische Stellplätze. Szenario Normal/Spitze in B7. Vollgut ausliefern, getrennt eingegebenes Leergut aufnehmen. Eigene Zeit- und Lastannahmen, keine Fahrzeugfreigabe.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</x:v>
      </x:c>
      <x:c r="B6" s="12" t="str">
        <x:v>Eingabe</x:v>
      </x:c>
      <x:c r="C6" s="12" t="str">
        <x:v>Einheit / Bedeutung</x:v>
      </x:c>
      <x:c r="D6" s="12" t="str">
        <x:v>Kennzahl</x:v>
      </x:c>
      <x:c r="E6" s="12" t="str">
        <x:v>Ergebnis</x:v>
      </x:c>
      <x:c r="F6" s="12" t="str">
        <x:v>Hinweis</x:v>
      </x:c>
    </x:row>
    <x:row r="7" ht="23" customHeight="1">
      <x:c r="A7" s="9" t="str">
        <x:v>Szenario</x:v>
      </x:c>
      <x:c r="B7" s="9" t="str">
        <x:v>Normal</x:v>
      </x:c>
      <x:c r="C7" s="9" t="str">
        <x:v>Normal oder Spitze</x:v>
      </x:c>
      <x:c r="D7" s="9" t="str">
        <x:v>Gesamt-Eingabestatus</x:v>
      </x:c>
      <x:c r="E7" s="14" t="str">
        <x:f>IF(OR(E8&lt;&gt;"gültig",COUNTIF(Stationen!K7:K16,"gültig")=0,COUNTIF(Stationen!K7:K16,"Eingaben prüfen")&gt;0,COUNTIF(Route!J8:J17,"Zeitangaben prüfen")&gt;0,NOT(ISNUMBER(Route!B19))),"Eingaben prüfen",IF(Route!B19&lt;0,"Eingaben prüfen","gültig"))</x:f>
        <x:v>gültig</x:v>
      </x:c>
      <x:c r="F7" s="9"/>
    </x:row>
    <x:row r="8" ht="23" customHeight="1">
      <x:c r="A8" s="9" t="str">
        <x:v>Abfahrtsintervall</x:v>
      </x:c>
      <x:c r="B8" s="9" t="n">
        <x:v>30</x:v>
      </x:c>
      <x:c r="C8" s="9" t="str">
        <x:v>Minuten &gt;0</x:v>
      </x:c>
      <x:c r="D8" s="9" t="str">
        <x:v>Parameterstatus</x:v>
      </x:c>
      <x:c r="E8" s="14" t="str">
        <x:f>IF(OR(AND(B7&lt;&gt;"Normal",B7&lt;&gt;"Spitze"),COUNT(B8:B13)&lt;&gt;6),"Parameter prüfen",IF(OR(B8&lt;=0,B9&lt;=0,MOD(B9,1)&lt;&gt;0,B10&lt;=0,MIN(B11:B13)&lt;0),"Parameter prüfen","gültig"))</x:f>
        <x:v>gültig</x:v>
      </x:c>
      <x:c r="F8" s="9"/>
    </x:row>
    <x:row r="9" ht="23" customHeight="1">
      <x:c r="A9" s="9" t="str">
        <x:v>Stellplatzkapazität</x:v>
      </x:c>
      <x:c r="B9" s="9" t="n">
        <x:v>10</x:v>
      </x:c>
      <x:c r="C9" s="9" t="str">
        <x:v>ganze Stellplätze &gt;0</x:v>
      </x:c>
      <x:c r="D9" s="9" t="str">
        <x:v>Vollgut bei Abfahrt</x:v>
      </x:c>
      <x:c r="E9" s="14" t="n">
        <x:f>IF(E7="gültig",Route!E7,"")</x:f>
        <x:v>8</x:v>
      </x:c>
      <x:c r="F9" s="9"/>
    </x:row>
    <x:row r="10" ht="23" customHeight="1">
      <x:c r="A10" s="9" t="str">
        <x:v>Nutzlastgrenze</x:v>
      </x:c>
      <x:c r="B10" s="9" t="n">
        <x:v>150</x:v>
      </x:c>
      <x:c r="C10" s="9" t="str">
        <x:v>kg &gt;0</x:v>
      </x:c>
      <x:c r="D10" s="9" t="str">
        <x:v>Maximale Stellplätze</x:v>
      </x:c>
      <x:c r="E10" s="14" t="n">
        <x:f>IF(E7="gültig",MAX(Route!G7:G19),"")</x:f>
        <x:v>9</x:v>
      </x:c>
      <x:c r="F10" s="9"/>
    </x:row>
    <x:row r="11" ht="23" customHeight="1">
      <x:c r="A11" s="9" t="str">
        <x:v>Depot Vollgut laden</x:v>
      </x:c>
      <x:c r="B11" s="9" t="n">
        <x:v>0.3</x:v>
      </x:c>
      <x:c r="C11" s="9" t="str">
        <x:v>min je Vollbehälter</x:v>
      </x:c>
      <x:c r="D11" s="9" t="str">
        <x:v>Maximale Last kg</x:v>
      </x:c>
      <x:c r="E11" s="15" t="n">
        <x:f>IF(E7="gültig",MAX(Route!H7:H19),"")</x:f>
        <x:v>82</x:v>
      </x:c>
      <x:c r="F11" s="9"/>
    </x:row>
    <x:row r="12" ht="23" customHeight="1">
      <x:c r="A12" s="9" t="str">
        <x:v>Depot Leergut entladen</x:v>
      </x:c>
      <x:c r="B12" s="9" t="n">
        <x:v>0.2</x:v>
      </x:c>
      <x:c r="C12" s="9" t="str">
        <x:v>min je Leerbehälter</x:v>
      </x:c>
      <x:c r="D12" s="9" t="str">
        <x:v>Rundenzeit Minuten</x:v>
      </x:c>
      <x:c r="E12" s="15" t="n">
        <x:f>IF(E7="gültig",SUMIF(Stationen!K7:K16,"gültig",Route!B8:B17)+Route!B19+SUM(Route!I8:I17)+E9*B11+SUM(Stationen!J7:J16)*B12+B13,"")</x:f>
        <x:v>22.45</x:v>
      </x:c>
      <x:c r="F12" s="9"/>
    </x:row>
    <x:row r="13" ht="23" customHeight="1">
      <x:c r="A13" s="9" t="str">
        <x:v>Zeitreserve</x:v>
      </x:c>
      <x:c r="B13" s="9" t="n">
        <x:v>2</x:v>
      </x:c>
      <x:c r="C13" s="9" t="str">
        <x:v>Minuten &gt;=0</x:v>
      </x:c>
      <x:c r="D13" s="9" t="str">
        <x:v>Ressourcen-Untergrenze</x:v>
      </x:c>
      <x:c r="E13" s="14" t="n">
        <x:f>IF(E7="gültig",ROUNDUP(E12/B8,0),"")</x:f>
        <x:v>1</x:v>
      </x:c>
      <x:c r="F13" s="9"/>
    </x:row>
    <x:row r="14" ht="23" customHeight="1">
      <x:c r="A14" s="9"/>
      <x:c r="B14" s="9"/>
      <x:c r="C14" s="9"/>
      <x:c r="D14" s="9"/>
      <x:c r="E14" s="14"/>
      <x:c r="F14" s="9"/>
    </x:row>
    <x:row r="15" ht="23" customHeight="1">
      <x:c r="A15" s="9"/>
      <x:c r="B15" s="9"/>
      <x:c r="C15" s="9"/>
      <x:c r="D15" s="9" t="str">
        <x:v>Stellplätze / Last</x:v>
      </x:c>
      <x:c r="E15" s="14" t="str">
        <x:f>IF(E7&lt;&gt;"gültig","Eingaben prüfen",IF(OR(E10&gt;B9,E11&gt;B10),"Grenze überschritten","rechnerisch innerhalb"))</x:f>
        <x:v>rechnerisch innerhalb</x:v>
      </x:c>
      <x:c r="F15" s="9"/>
    </x:row>
    <x:row r="16" ht="23" customHeight="1">
      <x:c r="A16" s="9"/>
      <x:c r="B16" s="9"/>
      <x:c r="C16" s="9"/>
      <x:c r="D16" s="9" t="str">
        <x:v>Eine Ressource im Intervall?</x:v>
      </x:c>
      <x:c r="E16" s="14" t="str">
        <x:f>IF(E7&lt;&gt;"gültig","Eingaben prüfen",IF(E12&gt;B8,"zeitlich nicht ausreichend","rechnerisch innerhalb"))</x:f>
        <x:v>rechnerisch innerhalb</x:v>
      </x:c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6" t="str">
        <x:v>Vollbehälter je Abfahrt = AUFRUNDEN(Teile/h × Intervall/60 ÷ Inhalt;0). Dies ist eine Kapazitätsobergrenze je Intervall. Dauerndes Aufrunden kann überliefern; reale Disposition braucht Verbrauchs- und Bestandsabgleich.</x:v>
      </x:c>
      <x:c r="B20" s="16"/>
      <x:c r="C20" s="16"/>
      <x:c r="D20" s="16"/>
      <x:c r="E20" s="16"/>
      <x:c r="F20" s="16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6" t="str">
        <x:v>Stellplätze und Nutzlast nach jedem Halt plus Depotabfahrt/Rückfahrt prüfen. Reihenfolge am Halt: erst abladen, dann Leergut laden. Andere Abläufe können höhere Zwischenlasten erzeugen.</x:v>
      </x:c>
      <x:c r="B22" s="16"/>
      <x:c r="C22" s="16"/>
      <x:c r="D22" s="16"/>
      <x:c r="E22" s="16"/>
      <x:c r="F22" s="16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6" t="str">
        <x:v>Rundenzeit enthält Fahrten, Voll-/Leerguthandling, Depotbeladung, Depotentladung und Reserve. AUFRUNDEN(Rundenzeit/Intervall;0) ist nur eine Ressourcen-Untergrenze, kein einsatzfähiger Schicht- oder Fahrzeugplan.</x:v>
      </x:c>
      <x:c r="B24" s="16"/>
      <x:c r="C24" s="16"/>
      <x:c r="D24" s="16"/>
      <x:c r="E24" s="16"/>
      <x:c r="F24" s="16"/>
    </x:row>
    <x:row r="25" ht="23" customHeight="1">
      <x:c r="A25" s="9"/>
      <x:c r="B25" s="9"/>
      <x:c r="C25" s="9"/>
      <x:c r="D25" s="9"/>
      <x:c r="E25" s="9"/>
      <x:c r="F25" s="9"/>
    </x:row>
    <x:row r="26" ht="42" customHeight="1">
      <x:c r="A26" s="16" t="str">
        <x:v>Pausen, Ladeplätze, Fahrer-/Fahrzeugverfügbarkeit, Kreuzungen, Stau, Ladungssicherung und Anhängerlastverteilung gesondert prüfen. Keine automatische Routenoptimierung oder Verkehrsfreigabe.</x:v>
      </x:c>
      <x:c r="B26" s="16"/>
      <x:c r="C26" s="16"/>
      <x:c r="D26" s="16"/>
      <x:c r="E26" s="16"/>
      <x:c r="F26" s="16"/>
    </x:row>
    <x:row r="27" ht="23" customHeight="1">
      <x:c r="A27" s="9"/>
      <x:c r="B27" s="9"/>
      <x:c r="C27" s="9"/>
      <x:c r="D27" s="9"/>
      <x:c r="E27" s="9"/>
      <x:c r="F27" s="9"/>
    </x:row>
    <x:row r="28" ht="42" customHeight="1">
      <x:c r="A28" s="16" t="str">
        <x:v>Quellen: TUM fml Routenzug4.0; VDI5586Blatt2 öffentliches Kurzreferat. VDI-Volltext nicht geprüft. Eigenes begrenztes Modell, keine Normkonformität. Stand31.10.2026.</x:v>
      </x:c>
      <x:c r="B28" s="16"/>
      <x:c r="C28" s="16"/>
      <x:c r="D28" s="16"/>
      <x:c r="E28" s="16"/>
      <x:c r="F28" s="16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0:F20"/>
    <x:mergeCell ref="A22:F22"/>
    <x:mergeCell ref="A24:F24"/>
    <x:mergeCell ref="A26:F26"/>
    <x:mergeCell ref="A28:F28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c5e12699ce0e4cc2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32" hidden="0" customWidth="1"/>
  </x:cols>
  <x:sheetData>
    <x:row r="1" ht="53" customHeight="1">
      <x:c r="A1" s="4" t="str">
        <x:v>Milkrun: Stationen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48" customHeight="1">
      <x:c r="A4" s="6" t="str">
        <x:v>Bis zu10 Stationen in fester Reihenfolge. Vollbehältergewicht inklusive Behälter. Ein Voll- oder Leerbehälter belegt jeweils einen identischen Stellplatz; kein Stapeln oder Falten. Leergutrücklauf je Szenario separat begründen.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2" customHeight="1">
      <x:c r="A6" s="12" t="str">
        <x:v>Station / Reihenfolge</x:v>
      </x:c>
      <x:c r="B6" s="12" t="str">
        <x:v>Normal Teile/h</x:v>
      </x:c>
      <x:c r="C6" s="12" t="str">
        <x:v>Spitze Teile/h</x:v>
      </x:c>
      <x:c r="D6" s="12" t="str">
        <x:v>Teile je Behälter</x:v>
      </x:c>
      <x:c r="E6" s="12" t="str">
        <x:v>Vollbehälter kg</x:v>
      </x:c>
      <x:c r="F6" s="12" t="str">
        <x:v>Leerbehälter kg</x:v>
      </x:c>
      <x:c r="G6" s="12" t="str">
        <x:v>Leergut Normal je Runde</x:v>
      </x:c>
      <x:c r="H6" s="12" t="str">
        <x:v>Leergut Spitze je Runde</x:v>
      </x:c>
      <x:c r="I6" s="12" t="str">
        <x:v>Vollgut aktiv je Runde</x:v>
      </x:c>
      <x:c r="J6" s="12" t="str">
        <x:v>Leergut aktiv je Runde</x:v>
      </x:c>
      <x:c r="K6" s="12" t="str">
        <x:v>Prüfung</x:v>
      </x:c>
      <x:c r="L6" s="12" t="str">
        <x:v>Notiz</x:v>
      </x:c>
    </x:row>
    <x:row r="7" ht="23" customHeight="1">
      <x:c r="A7" s="9" t="str">
        <x:v>FIKTIV-A</x:v>
      </x:c>
      <x:c r="B7" s="9" t="n">
        <x:v>120</x:v>
      </x:c>
      <x:c r="C7" s="9" t="n">
        <x:v>180</x:v>
      </x:c>
      <x:c r="D7" s="9" t="n">
        <x:v>20</x:v>
      </x:c>
      <x:c r="E7" s="9" t="n">
        <x:v>12</x:v>
      </x:c>
      <x:c r="F7" s="9" t="n">
        <x:v>2</x:v>
      </x:c>
      <x:c r="G7" s="9" t="n">
        <x:v>4</x:v>
      </x:c>
      <x:c r="H7" s="9" t="n">
        <x:v>6</x:v>
      </x:c>
      <x:c r="I7" s="14" t="n">
        <x:f>IF(AND(K7="gültig",Planung!$E$8="gültig"),ROUNDUP(IF(Planung!$B$7="Normal",B7,C7)*Planung!$B$8/60/D7,0),0)</x:f>
        <x:v>3</x:v>
      </x:c>
      <x:c r="J7" s="14" t="n">
        <x:f>IF(AND(K7="gültig",Planung!$E$8="gültig"),IF(Planung!$B$7="Normal",G7,H7),0)</x:f>
        <x:v>4</x:v>
      </x:c>
      <x:c r="K7" s="14" t="str">
        <x:f>IF(COUNTA(A7:H7)=0,"",IF(OR(A7="",COUNT(B7:H7)&lt;&gt;7),"Eingaben prüfen",IF(OR(COUNTIF($A$7:$A$16,A7)&gt;1,MIN(B7:H7)&lt;0,D7&lt;=0,MOD(D7,1)&lt;&gt;0,MOD(G7,1)&lt;&gt;0,MOD(H7,1)&lt;&gt;0,F7&gt;E7),"Eingaben prüfen","gültig")))</x:f>
        <x:v>gültig</x:v>
      </x:c>
      <x:c r="L7" s="9"/>
    </x:row>
    <x:row r="8" ht="23" customHeight="1">
      <x:c r="A8" s="9" t="str">
        <x:v>FIKTIV-B</x:v>
      </x:c>
      <x:c r="B8" s="9" t="n">
        <x:v>60</x:v>
      </x:c>
      <x:c r="C8" s="9" t="n">
        <x:v>90</x:v>
      </x:c>
      <x:c r="D8" s="9" t="n">
        <x:v>10</x:v>
      </x:c>
      <x:c r="E8" s="9" t="n">
        <x:v>10</x:v>
      </x:c>
      <x:c r="F8" s="9" t="n">
        <x:v>2</x:v>
      </x:c>
      <x:c r="G8" s="9" t="n">
        <x:v>3</x:v>
      </x:c>
      <x:c r="H8" s="9" t="n">
        <x:v>4</x:v>
      </x:c>
      <x:c r="I8" s="14" t="n">
        <x:f>IF(AND(K8="gültig",Planung!$E$8="gültig"),ROUNDUP(IF(Planung!$B$7="Normal",B8,C8)*Planung!$B$8/60/D8,0),0)</x:f>
        <x:v>3</x:v>
      </x:c>
      <x:c r="J8" s="14" t="n">
        <x:f>IF(AND(K8="gültig",Planung!$E$8="gültig"),IF(Planung!$B$7="Normal",G8,H8),0)</x:f>
        <x:v>3</x:v>
      </x:c>
      <x:c r="K8" s="14" t="str">
        <x:f>IF(COUNTA(A8:H8)=0,"",IF(OR(A8="",COUNT(B8:H8)&lt;&gt;7),"Eingaben prüfen",IF(OR(COUNTIF($A$7:$A$16,A8)&gt;1,MIN(B8:H8)&lt;0,D8&lt;=0,MOD(D8,1)&lt;&gt;0,MOD(G8,1)&lt;&gt;0,MOD(H8,1)&lt;&gt;0,F8&gt;E8),"Eingaben prüfen","gültig")))</x:f>
        <x:v>gültig</x:v>
      </x:c>
      <x:c r="L8" s="9"/>
    </x:row>
    <x:row r="9" ht="23" customHeight="1">
      <x:c r="A9" s="9" t="str">
        <x:v>FIKTIV-C</x:v>
      </x:c>
      <x:c r="B9" s="9" t="n">
        <x:v>30</x:v>
      </x:c>
      <x:c r="C9" s="9" t="n">
        <x:v>60</x:v>
      </x:c>
      <x:c r="D9" s="9" t="n">
        <x:v>10</x:v>
      </x:c>
      <x:c r="E9" s="9" t="n">
        <x:v>8</x:v>
      </x:c>
      <x:c r="F9" s="9" t="n">
        <x:v>2</x:v>
      </x:c>
      <x:c r="G9" s="9" t="n">
        <x:v>2</x:v>
      </x:c>
      <x:c r="H9" s="9" t="n">
        <x:v>3</x:v>
      </x:c>
      <x:c r="I9" s="14" t="n">
        <x:f>IF(AND(K9="gültig",Planung!$E$8="gültig"),ROUNDUP(IF(Planung!$B$7="Normal",B9,C9)*Planung!$B$8/60/D9,0),0)</x:f>
        <x:v>2</x:v>
      </x:c>
      <x:c r="J9" s="14" t="n">
        <x:f>IF(AND(K9="gültig",Planung!$E$8="gültig"),IF(Planung!$B$7="Normal",G9,H9),0)</x:f>
        <x:v>2</x:v>
      </x:c>
      <x:c r="K9" s="14" t="str">
        <x:f>IF(COUNTA(A9:H9)=0,"",IF(OR(A9="",COUNT(B9:H9)&lt;&gt;7),"Eingaben prüfen",IF(OR(COUNTIF($A$7:$A$16,A9)&gt;1,MIN(B9:H9)&lt;0,D9&lt;=0,MOD(D9,1)&lt;&gt;0,MOD(G9,1)&lt;&gt;0,MOD(H9,1)&lt;&gt;0,F9&gt;E9),"Eingaben prüfen","gültig")))</x:f>
        <x:v>gültig</x:v>
      </x:c>
      <x:c r="L9" s="9"/>
    </x:row>
    <x:row r="10" ht="23" customHeight="1">
      <x:c r="A10" s="9"/>
      <x:c r="B10" s="9"/>
      <x:c r="C10" s="9"/>
      <x:c r="D10" s="9"/>
      <x:c r="E10" s="9"/>
      <x:c r="F10" s="9"/>
      <x:c r="G10" s="9"/>
      <x:c r="H10" s="9"/>
      <x:c r="I10" s="14" t="n">
        <x:f>IF(AND(K10="gültig",Planung!$E$8="gültig"),ROUNDUP(IF(Planung!$B$7="Normal",B10,C10)*Planung!$B$8/60/D10,0),0)</x:f>
        <x:v>0</x:v>
      </x:c>
      <x:c r="J10" s="14" t="n">
        <x:f>IF(AND(K10="gültig",Planung!$E$8="gültig"),IF(Planung!$B$7="Normal",G10,H10),0)</x:f>
        <x:v>0</x:v>
      </x:c>
      <x:c r="K10" s="14" t="str">
        <x:f>IF(COUNTA(A10:H10)=0,"",IF(OR(A10="",COUNT(B10:H10)&lt;&gt;7),"Eingaben prüfen",IF(OR(COUNTIF($A$7:$A$16,A10)&gt;1,MIN(B10:H10)&lt;0,D10&lt;=0,MOD(D10,1)&lt;&gt;0,MOD(G10,1)&lt;&gt;0,MOD(H10,1)&lt;&gt;0,F10&gt;E10),"Eingaben prüfen","gültig")))</x:f>
      </x:c>
      <x:c r="L10" s="9"/>
    </x:row>
    <x:row r="11" ht="23" customHeight="1">
      <x:c r="A11" s="9"/>
      <x:c r="B11" s="9"/>
      <x:c r="C11" s="9"/>
      <x:c r="D11" s="9"/>
      <x:c r="E11" s="9"/>
      <x:c r="F11" s="9"/>
      <x:c r="G11" s="9"/>
      <x:c r="H11" s="9"/>
      <x:c r="I11" s="14" t="n">
        <x:f>IF(AND(K11="gültig",Planung!$E$8="gültig"),ROUNDUP(IF(Planung!$B$7="Normal",B11,C11)*Planung!$B$8/60/D11,0),0)</x:f>
        <x:v>0</x:v>
      </x:c>
      <x:c r="J11" s="14" t="n">
        <x:f>IF(AND(K11="gültig",Planung!$E$8="gültig"),IF(Planung!$B$7="Normal",G11,H11),0)</x:f>
        <x:v>0</x:v>
      </x:c>
      <x:c r="K11" s="14" t="str">
        <x:f>IF(COUNTA(A11:H11)=0,"",IF(OR(A11="",COUNT(B11:H11)&lt;&gt;7),"Eingaben prüfen",IF(OR(COUNTIF($A$7:$A$16,A11)&gt;1,MIN(B11:H11)&lt;0,D11&lt;=0,MOD(D11,1)&lt;&gt;0,MOD(G11,1)&lt;&gt;0,MOD(H11,1)&lt;&gt;0,F11&gt;E11),"Eingaben prüfen","gültig")))</x:f>
      </x:c>
      <x:c r="L11" s="9"/>
    </x:row>
    <x:row r="12" ht="23" customHeight="1">
      <x:c r="A12" s="9"/>
      <x:c r="B12" s="9"/>
      <x:c r="C12" s="9"/>
      <x:c r="D12" s="9"/>
      <x:c r="E12" s="9"/>
      <x:c r="F12" s="9"/>
      <x:c r="G12" s="9"/>
      <x:c r="H12" s="9"/>
      <x:c r="I12" s="14" t="n">
        <x:f>IF(AND(K12="gültig",Planung!$E$8="gültig"),ROUNDUP(IF(Planung!$B$7="Normal",B12,C12)*Planung!$B$8/60/D12,0),0)</x:f>
        <x:v>0</x:v>
      </x:c>
      <x:c r="J12" s="14" t="n">
        <x:f>IF(AND(K12="gültig",Planung!$E$8="gültig"),IF(Planung!$B$7="Normal",G12,H12),0)</x:f>
        <x:v>0</x:v>
      </x:c>
      <x:c r="K12" s="14" t="str">
        <x:f>IF(COUNTA(A12:H12)=0,"",IF(OR(A12="",COUNT(B12:H12)&lt;&gt;7),"Eingaben prüfen",IF(OR(COUNTIF($A$7:$A$16,A12)&gt;1,MIN(B12:H12)&lt;0,D12&lt;=0,MOD(D12,1)&lt;&gt;0,MOD(G12,1)&lt;&gt;0,MOD(H12,1)&lt;&gt;0,F12&gt;E12),"Eingaben prüfen","gültig")))</x:f>
      </x:c>
      <x:c r="L12" s="9"/>
    </x:row>
    <x:row r="13" ht="23" customHeight="1">
      <x:c r="A13" s="9"/>
      <x:c r="B13" s="9"/>
      <x:c r="C13" s="9"/>
      <x:c r="D13" s="9"/>
      <x:c r="E13" s="9"/>
      <x:c r="F13" s="9"/>
      <x:c r="G13" s="9"/>
      <x:c r="H13" s="9"/>
      <x:c r="I13" s="14" t="n">
        <x:f>IF(AND(K13="gültig",Planung!$E$8="gültig"),ROUNDUP(IF(Planung!$B$7="Normal",B13,C13)*Planung!$B$8/60/D13,0),0)</x:f>
        <x:v>0</x:v>
      </x:c>
      <x:c r="J13" s="14" t="n">
        <x:f>IF(AND(K13="gültig",Planung!$E$8="gültig"),IF(Planung!$B$7="Normal",G13,H13),0)</x:f>
        <x:v>0</x:v>
      </x:c>
      <x:c r="K13" s="14" t="str">
        <x:f>IF(COUNTA(A13:H13)=0,"",IF(OR(A13="",COUNT(B13:H13)&lt;&gt;7),"Eingaben prüfen",IF(OR(COUNTIF($A$7:$A$16,A13)&gt;1,MIN(B13:H13)&lt;0,D13&lt;=0,MOD(D13,1)&lt;&gt;0,MOD(G13,1)&lt;&gt;0,MOD(H13,1)&lt;&gt;0,F13&gt;E13),"Eingaben prüfen","gültig")))</x:f>
      </x:c>
      <x:c r="L13" s="9"/>
    </x:row>
    <x:row r="14" ht="23" customHeight="1">
      <x:c r="A14" s="9"/>
      <x:c r="B14" s="9"/>
      <x:c r="C14" s="9"/>
      <x:c r="D14" s="9"/>
      <x:c r="E14" s="9"/>
      <x:c r="F14" s="9"/>
      <x:c r="G14" s="9"/>
      <x:c r="H14" s="9"/>
      <x:c r="I14" s="14" t="n">
        <x:f>IF(AND(K14="gültig",Planung!$E$8="gültig"),ROUNDUP(IF(Planung!$B$7="Normal",B14,C14)*Planung!$B$8/60/D14,0),0)</x:f>
        <x:v>0</x:v>
      </x:c>
      <x:c r="J14" s="14" t="n">
        <x:f>IF(AND(K14="gültig",Planung!$E$8="gültig"),IF(Planung!$B$7="Normal",G14,H14),0)</x:f>
        <x:v>0</x:v>
      </x:c>
      <x:c r="K14" s="14" t="str">
        <x:f>IF(COUNTA(A14:H14)=0,"",IF(OR(A14="",COUNT(B14:H14)&lt;&gt;7),"Eingaben prüfen",IF(OR(COUNTIF($A$7:$A$16,A14)&gt;1,MIN(B14:H14)&lt;0,D14&lt;=0,MOD(D14,1)&lt;&gt;0,MOD(G14,1)&lt;&gt;0,MOD(H14,1)&lt;&gt;0,F14&gt;E14),"Eingaben prüfen","gültig")))</x:f>
      </x:c>
      <x:c r="L14" s="9"/>
    </x:row>
    <x:row r="15" ht="23" customHeight="1">
      <x:c r="A15" s="9"/>
      <x:c r="B15" s="9"/>
      <x:c r="C15" s="9"/>
      <x:c r="D15" s="9"/>
      <x:c r="E15" s="9"/>
      <x:c r="F15" s="9"/>
      <x:c r="G15" s="9"/>
      <x:c r="H15" s="9"/>
      <x:c r="I15" s="14" t="n">
        <x:f>IF(AND(K15="gültig",Planung!$E$8="gültig"),ROUNDUP(IF(Planung!$B$7="Normal",B15,C15)*Planung!$B$8/60/D15,0),0)</x:f>
        <x:v>0</x:v>
      </x:c>
      <x:c r="J15" s="14" t="n">
        <x:f>IF(AND(K15="gültig",Planung!$E$8="gültig"),IF(Planung!$B$7="Normal",G15,H15),0)</x:f>
        <x:v>0</x:v>
      </x:c>
      <x:c r="K15" s="14" t="str">
        <x:f>IF(COUNTA(A15:H15)=0,"",IF(OR(A15="",COUNT(B15:H15)&lt;&gt;7),"Eingaben prüfen",IF(OR(COUNTIF($A$7:$A$16,A15)&gt;1,MIN(B15:H15)&lt;0,D15&lt;=0,MOD(D15,1)&lt;&gt;0,MOD(G15,1)&lt;&gt;0,MOD(H15,1)&lt;&gt;0,F15&gt;E15),"Eingaben prüfen","gültig")))</x:f>
      </x:c>
      <x:c r="L15" s="9"/>
    </x:row>
    <x:row r="16" ht="23" customHeight="1">
      <x:c r="A16" s="9"/>
      <x:c r="B16" s="9"/>
      <x:c r="C16" s="9"/>
      <x:c r="D16" s="9"/>
      <x:c r="E16" s="9"/>
      <x:c r="F16" s="9"/>
      <x:c r="G16" s="9"/>
      <x:c r="H16" s="9"/>
      <x:c r="I16" s="14" t="n">
        <x:f>IF(AND(K16="gültig",Planung!$E$8="gültig"),ROUNDUP(IF(Planung!$B$7="Normal",B16,C16)*Planung!$B$8/60/D16,0),0)</x:f>
        <x:v>0</x:v>
      </x:c>
      <x:c r="J16" s="14" t="n">
        <x:f>IF(AND(K16="gültig",Planung!$E$8="gültig"),IF(Planung!$B$7="Normal",G16,H16),0)</x:f>
        <x:v>0</x:v>
      </x:c>
      <x:c r="K16" s="14" t="str">
        <x:f>IF(COUNTA(A16:H16)=0,"",IF(OR(A16="",COUNT(B16:H16)&lt;&gt;7),"Eingaben prüfen",IF(OR(COUNTIF($A$7:$A$16,A16)&gt;1,MIN(B16:H16)&lt;0,D16&lt;=0,MOD(D16,1)&lt;&gt;0,MOD(G16,1)&lt;&gt;0,MOD(H16,1)&lt;&gt;0,F16&gt;E16),"Eingaben prüfen","gültig")))</x:f>
      </x:c>
      <x:c r="L16" s="9"/>
    </x:row>
    <x:row r="17" ht="23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</x:row>
    <x:row r="18" ht="23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</x:row>
    <x:row r="19" ht="23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</x:row>
    <x:row r="20" ht="23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</x:row>
    <x:row r="21" ht="23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</x:row>
    <x:row r="22" ht="23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</x:row>
    <x:row r="23" ht="23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</x:row>
    <x:row r="24" ht="23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</x:row>
    <x:row r="25" ht="23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</x:row>
    <x:row r="26" ht="23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</x:row>
    <x:row r="27" ht="23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</x:row>
    <x:row r="28" ht="23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</x:row>
    <x:row r="29" ht="23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</x:row>
    <x:row r="30" ht="23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</x:row>
    <x:row r="31" ht="23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</x:row>
    <x:row r="32" ht="23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</x:row>
    <x:row r="33" ht="23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</x:row>
    <x:row r="34" ht="23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</x:row>
    <x:row r="35" ht="23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</x:row>
    <x:row r="36" ht="23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</x:row>
    <x:row r="37" ht="23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</x:row>
    <x:row r="38" ht="23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</x:row>
    <x:row r="39" ht="23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</x:row>
    <x:row r="40" ht="23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</x:row>
    <x:row r="41" ht="23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</x:row>
    <x:row r="42" ht="23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</x:row>
    <x:row r="43" ht="23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</x:row>
    <x:row r="44" ht="23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</x:row>
    <x:row r="45" ht="23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</x:row>
    <x:row r="46" ht="23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</x:row>
    <x:row r="47" ht="23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</x:row>
    <x:row r="48" ht="23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</x:row>
    <x:row r="49" ht="23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</x:row>
    <x:row r="50" ht="23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</x:row>
    <x:row r="51" ht="23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</x:row>
    <x:row r="52" ht="23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</x:row>
    <x:row r="53" ht="23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</x:row>
    <x:row r="54" ht="23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</x:row>
    <x:row r="55" ht="23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</x:row>
    <x:row r="56" ht="23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</x:row>
    <x:row r="57" ht="23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</x:row>
    <x:row r="58" ht="23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</x:row>
    <x:row r="59" ht="23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</x:row>
    <x:row r="60" ht="23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</x:row>
    <x:row r="61" ht="23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</x:row>
    <x:row r="62" ht="23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</x:row>
    <x:row r="63" ht="23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</x:row>
    <x:row r="64" ht="23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</x:row>
    <x:row r="65" ht="23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</x:row>
    <x:row r="66" ht="23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</x:row>
    <x:row r="67" ht="23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</x:row>
    <x:row r="68" ht="23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</x:row>
    <x:row r="69" ht="23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</x:row>
    <x:row r="70" ht="23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</x:row>
    <x:row r="71" ht="23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</x:row>
    <x:row r="72" ht="23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</x:row>
    <x:row r="73" ht="23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</x:row>
    <x:row r="74" ht="23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</x:row>
    <x:row r="75" ht="23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</x:row>
    <x:row r="76" ht="23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</x:row>
    <x:row r="77" ht="23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</x:row>
    <x:row r="78" ht="23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</x:row>
    <x:row r="79" ht="23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</x:row>
    <x:row r="80" ht="23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</x:row>
    <x:row r="81" ht="23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</x:row>
    <x:row r="82" ht="23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</x:row>
    <x:row r="83" ht="23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</x:row>
    <x:row r="84" ht="23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</x:row>
    <x:row r="85" ht="23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</x:row>
    <x:row r="86" ht="23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</x:row>
    <x:row r="87" ht="23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</x:row>
    <x:row r="88" ht="23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</x:row>
    <x:row r="89" ht="23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</x:row>
    <x:row r="90" ht="23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</x:row>
    <x:row r="91" ht="23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</x:row>
    <x:row r="92" ht="23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</x:row>
    <x:row r="93" ht="23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</x:row>
    <x:row r="94" ht="23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</x:row>
    <x:row r="95" ht="23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</x:row>
    <x:row r="96" ht="23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</x:row>
    <x:row r="97" ht="23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</x:row>
    <x:row r="98" ht="23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</x:row>
    <x:row r="99" ht="23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</x:row>
    <x:row r="100" ht="23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</x:row>
    <x:row r="101" ht="23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</x:row>
    <x:row r="102" ht="23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</x:row>
    <x:row r="103" ht="23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</x:row>
    <x:row r="104" ht="23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</x:row>
    <x:row r="105" ht="23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</x:row>
    <x:row r="106" ht="23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  <x:c r="I109" s="13"/>
      <x:c r="J109" s="13"/>
      <x:c r="K109" s="13"/>
      <x:c r="L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  <x:c r="I110" s="13"/>
      <x:c r="J110" s="13"/>
      <x:c r="K110" s="13"/>
      <x:c r="L110" s="13"/>
    </x:row>
  </x:sheetData>
  <x:mergeCells>
    <x:mergeCell ref="A1:B1"/>
    <x:mergeCell ref="A2:L2"/>
    <x:mergeCell ref="A3:L3"/>
    <x:mergeCell ref="A4:L4"/>
    <x:mergeCell ref="A109:L109"/>
    <x:mergeCell ref="A110:L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b5d7a03f1c254777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8" hidden="0" customWidth="1"/>
    <x:col min="4" max="4" width="28" hidden="0" customWidth="1"/>
    <x:col min="5" max="5" width="25" hidden="0" customWidth="1"/>
    <x:col min="6" max="6" width="25" hidden="0" customWidth="1"/>
    <x:col min="7" max="7" width="28" hidden="0" customWidth="1"/>
    <x:col min="8" max="8" width="28" hidden="0" customWidth="1"/>
    <x:col min="9" max="9" width="28" hidden="0" customWidth="1"/>
    <x:col min="10" max="10" width="29" hidden="0" customWidth="1"/>
    <x:col min="11" max="11" width="23" hidden="0" customWidth="1"/>
    <x:col min="12" max="12" width="23" hidden="0" customWidth="1"/>
    <x:col min="13" max="13" width="26" hidden="0" customWidth="1"/>
  </x:cols>
  <x:sheetData>
    <x:row r="1" ht="53" customHeight="1">
      <x:c r="A1" s="4" t="str">
        <x:v>Milkrun: Last je Abschnitt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48" customHeight="1">
      <x:c r="A4" s="6" t="str">
        <x:v>Feste Folge wie Stationen. B: Fahrt vom vorherigen Halt. C/D: gemessene Handlingzeit pro Behälter. Erst Vollgut abladen, dann Leergut aufnehmen. Depotabfahrt und Rückfahrt sind in der Lastprüfung enthalten.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2" customHeight="1">
      <x:c r="A6" s="12" t="str">
        <x:v>Halt / Abschnitt</x:v>
      </x:c>
      <x:c r="B6" s="12" t="str">
        <x:v>Fahrt min</x:v>
      </x:c>
      <x:c r="C6" s="12" t="str">
        <x:v>Vollgut abladen min/Beh.</x:v>
      </x:c>
      <x:c r="D6" s="12" t="str">
        <x:v>Leergut laden min/Beh.</x:v>
      </x:c>
      <x:c r="E6" s="12" t="str">
        <x:v>Vollgut nach Halt</x:v>
      </x:c>
      <x:c r="F6" s="12" t="str">
        <x:v>Leergut nach Halt</x:v>
      </x:c>
      <x:c r="G6" s="12" t="str">
        <x:v>Stellplätze nach Halt</x:v>
      </x:c>
      <x:c r="H6" s="12" t="str">
        <x:v>Last kg nach Halt</x:v>
      </x:c>
      <x:c r="I6" s="12" t="str">
        <x:v>Handling min am Halt</x:v>
      </x:c>
      <x:c r="J6" s="12" t="str">
        <x:v>Zeitprüfung</x:v>
      </x:c>
      <x:c r="K6" s="12" t="str">
        <x:v>Vollgut ab</x:v>
      </x:c>
      <x:c r="L6" s="12" t="str">
        <x:v>Leergut zu</x:v>
      </x:c>
      <x:c r="M6" s="12" t="str">
        <x:v>Laständerung kg</x:v>
      </x:c>
    </x:row>
    <x:row r="7" ht="23" customHeight="1">
      <x:c r="A7" s="9" t="str">
        <x:v>Depot: Abfahrt</x:v>
      </x:c>
      <x:c r="B7" s="9"/>
      <x:c r="C7" s="9"/>
      <x:c r="D7" s="9"/>
      <x:c r="E7" s="14" t="n">
        <x:f>IF(Planung!E7="gültig",SUM(Stationen!I7:I16),"")</x:f>
        <x:v>8</x:v>
      </x:c>
      <x:c r="F7" s="14" t="n">
        <x:f>IF(Planung!E7="gültig",0,"")</x:f>
        <x:v>0</x:v>
      </x:c>
      <x:c r="G7" s="14" t="n">
        <x:f>IF(Planung!E7="gültig",E7,"")</x:f>
        <x:v>8</x:v>
      </x:c>
      <x:c r="H7" s="15" t="n">
        <x:f>IF(Planung!E7="gültig",SUMPRODUCT(Stationen!I7:I16,Stationen!E7:E16),"")</x:f>
        <x:v>82</x:v>
      </x:c>
      <x:c r="I7" s="15"/>
      <x:c r="J7" s="14"/>
      <x:c r="K7" s="14"/>
      <x:c r="L7" s="14"/>
      <x:c r="M7" s="14"/>
    </x:row>
    <x:row r="8" ht="23" customHeight="1">
      <x:c r="A8" s="9" t="str">
        <x:f>IF(Stationen!A7="","frei",Stationen!A7)</x:f>
        <x:v>FIKTIV-A</x:v>
      </x:c>
      <x:c r="B8" s="9" t="n">
        <x:v>2</x:v>
      </x:c>
      <x:c r="C8" s="9" t="n">
        <x:v>0.5</x:v>
      </x:c>
      <x:c r="D8" s="9" t="n">
        <x:v>0.25</x:v>
      </x:c>
      <x:c r="E8" s="14" t="n">
        <x:f>IF(Planung!$E$7="gültig",E7-K8,"")</x:f>
        <x:v>5</x:v>
      </x:c>
      <x:c r="F8" s="14" t="n">
        <x:f>IF(Planung!$E$7="gültig",F7+L8,"")</x:f>
        <x:v>4</x:v>
      </x:c>
      <x:c r="G8" s="14" t="n">
        <x:f>IF(Planung!$E$7="gültig",E8+F8,"")</x:f>
        <x:v>9</x:v>
      </x:c>
      <x:c r="H8" s="15" t="n">
        <x:f>IF(Planung!$E$7="gültig",H7+M8,"")</x:f>
        <x:v>54</x:v>
      </x:c>
      <x:c r="I8" s="15" t="n">
        <x:f>IF(AND(Planung!$E$7="gültig",Stationen!K7="gültig"),K8*C8+L8*D8,0)</x:f>
        <x:v>2.5</x:v>
      </x:c>
      <x:c r="J8" s="14" t="str">
        <x:f>IF(Stationen!K7="",IF(SUM(B8:D8)=0,"frei","Zeitangaben prüfen"),IF(OR(COUNT(B8:D8)&lt;&gt;3,MIN(B8:D8)&lt;0),"Zeitangaben prüfen","gültig"))</x:f>
        <x:v>gültig</x:v>
      </x:c>
      <x:c r="K8" s="14" t="n">
        <x:f>Stationen!I7</x:f>
        <x:v>3</x:v>
      </x:c>
      <x:c r="L8" s="14" t="n">
        <x:f>Stationen!J7</x:f>
        <x:v>4</x:v>
      </x:c>
      <x:c r="M8" s="14" t="n">
        <x:f>L8*Stationen!F7-K8*Stationen!E7</x:f>
        <x:v>-28</x:v>
      </x:c>
    </x:row>
    <x:row r="9" ht="23" customHeight="1">
      <x:c r="A9" s="9" t="str">
        <x:f>IF(Stationen!A8="","frei",Stationen!A8)</x:f>
        <x:v>FIKTIV-B</x:v>
      </x:c>
      <x:c r="B9" s="9" t="n">
        <x:v>3</x:v>
      </x:c>
      <x:c r="C9" s="9" t="n">
        <x:v>0.5</x:v>
      </x:c>
      <x:c r="D9" s="9" t="n">
        <x:v>0.25</x:v>
      </x:c>
      <x:c r="E9" s="14" t="n">
        <x:f>IF(Planung!$E$7="gültig",E8-K9,"")</x:f>
        <x:v>2</x:v>
      </x:c>
      <x:c r="F9" s="14" t="n">
        <x:f>IF(Planung!$E$7="gültig",F8+L9,"")</x:f>
        <x:v>7</x:v>
      </x:c>
      <x:c r="G9" s="14" t="n">
        <x:f>IF(Planung!$E$7="gültig",E9+F9,"")</x:f>
        <x:v>9</x:v>
      </x:c>
      <x:c r="H9" s="15" t="n">
        <x:f>IF(Planung!$E$7="gültig",H8+M9,"")</x:f>
        <x:v>30</x:v>
      </x:c>
      <x:c r="I9" s="15" t="n">
        <x:f>IF(AND(Planung!$E$7="gültig",Stationen!K8="gültig"),K9*C9+L9*D9,0)</x:f>
        <x:v>2.25</x:v>
      </x:c>
      <x:c r="J9" s="14" t="str">
        <x:f>IF(Stationen!K8="",IF(SUM(B9:D9)=0,"frei","Zeitangaben prüfen"),IF(OR(COUNT(B9:D9)&lt;&gt;3,MIN(B9:D9)&lt;0),"Zeitangaben prüfen","gültig"))</x:f>
        <x:v>gültig</x:v>
      </x:c>
      <x:c r="K9" s="14" t="n">
        <x:f>Stationen!I8</x:f>
        <x:v>3</x:v>
      </x:c>
      <x:c r="L9" s="14" t="n">
        <x:f>Stationen!J8</x:f>
        <x:v>3</x:v>
      </x:c>
      <x:c r="M9" s="14" t="n">
        <x:f>L9*Stationen!F8-K9*Stationen!E8</x:f>
        <x:v>-24</x:v>
      </x:c>
    </x:row>
    <x:row r="10" ht="23" customHeight="1">
      <x:c r="A10" s="9" t="str">
        <x:f>IF(Stationen!A9="","frei",Stationen!A9)</x:f>
        <x:v>FIKTIV-C</x:v>
      </x:c>
      <x:c r="B10" s="9" t="n">
        <x:v>2</x:v>
      </x:c>
      <x:c r="C10" s="9" t="n">
        <x:v>0.5</x:v>
      </x:c>
      <x:c r="D10" s="9" t="n">
        <x:v>0.25</x:v>
      </x:c>
      <x:c r="E10" s="14" t="n">
        <x:f>IF(Planung!$E$7="gültig",E9-K10,"")</x:f>
        <x:v>0</x:v>
      </x:c>
      <x:c r="F10" s="14" t="n">
        <x:f>IF(Planung!$E$7="gültig",F9+L10,"")</x:f>
        <x:v>9</x:v>
      </x:c>
      <x:c r="G10" s="14" t="n">
        <x:f>IF(Planung!$E$7="gültig",E10+F10,"")</x:f>
        <x:v>9</x:v>
      </x:c>
      <x:c r="H10" s="15" t="n">
        <x:f>IF(Planung!$E$7="gültig",H9+M10,"")</x:f>
        <x:v>18</x:v>
      </x:c>
      <x:c r="I10" s="15" t="n">
        <x:f>IF(AND(Planung!$E$7="gültig",Stationen!K9="gültig"),K10*C10+L10*D10,0)</x:f>
        <x:v>1.5</x:v>
      </x:c>
      <x:c r="J10" s="14" t="str">
        <x:f>IF(Stationen!K9="",IF(SUM(B10:D10)=0,"frei","Zeitangaben prüfen"),IF(OR(COUNT(B10:D10)&lt;&gt;3,MIN(B10:D10)&lt;0),"Zeitangaben prüfen","gültig"))</x:f>
        <x:v>gültig</x:v>
      </x:c>
      <x:c r="K10" s="14" t="n">
        <x:f>Stationen!I9</x:f>
        <x:v>2</x:v>
      </x:c>
      <x:c r="L10" s="14" t="n">
        <x:f>Stationen!J9</x:f>
        <x:v>2</x:v>
      </x:c>
      <x:c r="M10" s="14" t="n">
        <x:f>L10*Stationen!F9-K10*Stationen!E9</x:f>
        <x:v>-12</x:v>
      </x:c>
    </x:row>
    <x:row r="11" ht="23" customHeight="1">
      <x:c r="A11" s="9" t="str">
        <x:f>IF(Stationen!A10="","frei",Stationen!A10)</x:f>
        <x:v>frei</x:v>
      </x:c>
      <x:c r="B11" s="9" t="n">
        <x:v>0</x:v>
      </x:c>
      <x:c r="C11" s="9" t="n">
        <x:v>0</x:v>
      </x:c>
      <x:c r="D11" s="9" t="n">
        <x:v>0</x:v>
      </x:c>
      <x:c r="E11" s="14" t="n">
        <x:f>IF(Planung!$E$7="gültig",E10-K11,"")</x:f>
        <x:v>0</x:v>
      </x:c>
      <x:c r="F11" s="14" t="n">
        <x:f>IF(Planung!$E$7="gültig",F10+L11,"")</x:f>
        <x:v>9</x:v>
      </x:c>
      <x:c r="G11" s="14" t="n">
        <x:f>IF(Planung!$E$7="gültig",E11+F11,"")</x:f>
        <x:v>9</x:v>
      </x:c>
      <x:c r="H11" s="15" t="n">
        <x:f>IF(Planung!$E$7="gültig",H10+M11,"")</x:f>
        <x:v>18</x:v>
      </x:c>
      <x:c r="I11" s="15" t="n">
        <x:f>IF(AND(Planung!$E$7="gültig",Stationen!K10="gültig"),K11*C11+L11*D11,0)</x:f>
        <x:v>0</x:v>
      </x:c>
      <x:c r="J11" s="14" t="str">
        <x:f>IF(Stationen!K10="",IF(SUM(B11:D11)=0,"frei","Zeitangaben prüfen"),IF(OR(COUNT(B11:D11)&lt;&gt;3,MIN(B11:D11)&lt;0),"Zeitangaben prüfen","gültig"))</x:f>
        <x:v>frei</x:v>
      </x:c>
      <x:c r="K11" s="14" t="n">
        <x:f>Stationen!I10</x:f>
        <x:v>0</x:v>
      </x:c>
      <x:c r="L11" s="14" t="n">
        <x:f>Stationen!J10</x:f>
        <x:v>0</x:v>
      </x:c>
      <x:c r="M11" s="14" t="n">
        <x:f>L11*Stationen!F10-K11*Stationen!E10</x:f>
        <x:v>0</x:v>
      </x:c>
    </x:row>
    <x:row r="12" ht="23" customHeight="1">
      <x:c r="A12" s="9" t="str">
        <x:f>IF(Stationen!A11="","frei",Stationen!A11)</x:f>
        <x:v>frei</x:v>
      </x:c>
      <x:c r="B12" s="9" t="n">
        <x:v>0</x:v>
      </x:c>
      <x:c r="C12" s="9" t="n">
        <x:v>0</x:v>
      </x:c>
      <x:c r="D12" s="9" t="n">
        <x:v>0</x:v>
      </x:c>
      <x:c r="E12" s="14" t="n">
        <x:f>IF(Planung!$E$7="gültig",E11-K12,"")</x:f>
        <x:v>0</x:v>
      </x:c>
      <x:c r="F12" s="14" t="n">
        <x:f>IF(Planung!$E$7="gültig",F11+L12,"")</x:f>
        <x:v>9</x:v>
      </x:c>
      <x:c r="G12" s="14" t="n">
        <x:f>IF(Planung!$E$7="gültig",E12+F12,"")</x:f>
        <x:v>9</x:v>
      </x:c>
      <x:c r="H12" s="15" t="n">
        <x:f>IF(Planung!$E$7="gültig",H11+M12,"")</x:f>
        <x:v>18</x:v>
      </x:c>
      <x:c r="I12" s="15" t="n">
        <x:f>IF(AND(Planung!$E$7="gültig",Stationen!K11="gültig"),K12*C12+L12*D12,0)</x:f>
        <x:v>0</x:v>
      </x:c>
      <x:c r="J12" s="14" t="str">
        <x:f>IF(Stationen!K11="",IF(SUM(B12:D12)=0,"frei","Zeitangaben prüfen"),IF(OR(COUNT(B12:D12)&lt;&gt;3,MIN(B12:D12)&lt;0),"Zeitangaben prüfen","gültig"))</x:f>
        <x:v>frei</x:v>
      </x:c>
      <x:c r="K12" s="14" t="n">
        <x:f>Stationen!I11</x:f>
        <x:v>0</x:v>
      </x:c>
      <x:c r="L12" s="14" t="n">
        <x:f>Stationen!J11</x:f>
        <x:v>0</x:v>
      </x:c>
      <x:c r="M12" s="14" t="n">
        <x:f>L12*Stationen!F11-K12*Stationen!E11</x:f>
        <x:v>0</x:v>
      </x:c>
    </x:row>
    <x:row r="13" ht="23" customHeight="1">
      <x:c r="A13" s="9" t="str">
        <x:f>IF(Stationen!A12="","frei",Stationen!A12)</x:f>
        <x:v>frei</x:v>
      </x:c>
      <x:c r="B13" s="9" t="n">
        <x:v>0</x:v>
      </x:c>
      <x:c r="C13" s="9" t="n">
        <x:v>0</x:v>
      </x:c>
      <x:c r="D13" s="9" t="n">
        <x:v>0</x:v>
      </x:c>
      <x:c r="E13" s="14" t="n">
        <x:f>IF(Planung!$E$7="gültig",E12-K13,"")</x:f>
        <x:v>0</x:v>
      </x:c>
      <x:c r="F13" s="14" t="n">
        <x:f>IF(Planung!$E$7="gültig",F12+L13,"")</x:f>
        <x:v>9</x:v>
      </x:c>
      <x:c r="G13" s="14" t="n">
        <x:f>IF(Planung!$E$7="gültig",E13+F13,"")</x:f>
        <x:v>9</x:v>
      </x:c>
      <x:c r="H13" s="15" t="n">
        <x:f>IF(Planung!$E$7="gültig",H12+M13,"")</x:f>
        <x:v>18</x:v>
      </x:c>
      <x:c r="I13" s="15" t="n">
        <x:f>IF(AND(Planung!$E$7="gültig",Stationen!K12="gültig"),K13*C13+L13*D13,0)</x:f>
        <x:v>0</x:v>
      </x:c>
      <x:c r="J13" s="14" t="str">
        <x:f>IF(Stationen!K12="",IF(SUM(B13:D13)=0,"frei","Zeitangaben prüfen"),IF(OR(COUNT(B13:D13)&lt;&gt;3,MIN(B13:D13)&lt;0),"Zeitangaben prüfen","gültig"))</x:f>
        <x:v>frei</x:v>
      </x:c>
      <x:c r="K13" s="14" t="n">
        <x:f>Stationen!I12</x:f>
        <x:v>0</x:v>
      </x:c>
      <x:c r="L13" s="14" t="n">
        <x:f>Stationen!J12</x:f>
        <x:v>0</x:v>
      </x:c>
      <x:c r="M13" s="14" t="n">
        <x:f>L13*Stationen!F12-K13*Stationen!E12</x:f>
        <x:v>0</x:v>
      </x:c>
    </x:row>
    <x:row r="14" ht="23" customHeight="1">
      <x:c r="A14" s="9" t="str">
        <x:f>IF(Stationen!A13="","frei",Stationen!A13)</x:f>
        <x:v>frei</x:v>
      </x:c>
      <x:c r="B14" s="9" t="n">
        <x:v>0</x:v>
      </x:c>
      <x:c r="C14" s="9" t="n">
        <x:v>0</x:v>
      </x:c>
      <x:c r="D14" s="9" t="n">
        <x:v>0</x:v>
      </x:c>
      <x:c r="E14" s="14" t="n">
        <x:f>IF(Planung!$E$7="gültig",E13-K14,"")</x:f>
        <x:v>0</x:v>
      </x:c>
      <x:c r="F14" s="14" t="n">
        <x:f>IF(Planung!$E$7="gültig",F13+L14,"")</x:f>
        <x:v>9</x:v>
      </x:c>
      <x:c r="G14" s="14" t="n">
        <x:f>IF(Planung!$E$7="gültig",E14+F14,"")</x:f>
        <x:v>9</x:v>
      </x:c>
      <x:c r="H14" s="15" t="n">
        <x:f>IF(Planung!$E$7="gültig",H13+M14,"")</x:f>
        <x:v>18</x:v>
      </x:c>
      <x:c r="I14" s="15" t="n">
        <x:f>IF(AND(Planung!$E$7="gültig",Stationen!K13="gültig"),K14*C14+L14*D14,0)</x:f>
        <x:v>0</x:v>
      </x:c>
      <x:c r="J14" s="14" t="str">
        <x:f>IF(Stationen!K13="",IF(SUM(B14:D14)=0,"frei","Zeitangaben prüfen"),IF(OR(COUNT(B14:D14)&lt;&gt;3,MIN(B14:D14)&lt;0),"Zeitangaben prüfen","gültig"))</x:f>
        <x:v>frei</x:v>
      </x:c>
      <x:c r="K14" s="14" t="n">
        <x:f>Stationen!I13</x:f>
        <x:v>0</x:v>
      </x:c>
      <x:c r="L14" s="14" t="n">
        <x:f>Stationen!J13</x:f>
        <x:v>0</x:v>
      </x:c>
      <x:c r="M14" s="14" t="n">
        <x:f>L14*Stationen!F13-K14*Stationen!E13</x:f>
        <x:v>0</x:v>
      </x:c>
    </x:row>
    <x:row r="15" ht="23" customHeight="1">
      <x:c r="A15" s="9" t="str">
        <x:f>IF(Stationen!A14="","frei",Stationen!A14)</x:f>
        <x:v>frei</x:v>
      </x:c>
      <x:c r="B15" s="9" t="n">
        <x:v>0</x:v>
      </x:c>
      <x:c r="C15" s="9" t="n">
        <x:v>0</x:v>
      </x:c>
      <x:c r="D15" s="9" t="n">
        <x:v>0</x:v>
      </x:c>
      <x:c r="E15" s="14" t="n">
        <x:f>IF(Planung!$E$7="gültig",E14-K15,"")</x:f>
        <x:v>0</x:v>
      </x:c>
      <x:c r="F15" s="14" t="n">
        <x:f>IF(Planung!$E$7="gültig",F14+L15,"")</x:f>
        <x:v>9</x:v>
      </x:c>
      <x:c r="G15" s="14" t="n">
        <x:f>IF(Planung!$E$7="gültig",E15+F15,"")</x:f>
        <x:v>9</x:v>
      </x:c>
      <x:c r="H15" s="15" t="n">
        <x:f>IF(Planung!$E$7="gültig",H14+M15,"")</x:f>
        <x:v>18</x:v>
      </x:c>
      <x:c r="I15" s="15" t="n">
        <x:f>IF(AND(Planung!$E$7="gültig",Stationen!K14="gültig"),K15*C15+L15*D15,0)</x:f>
        <x:v>0</x:v>
      </x:c>
      <x:c r="J15" s="14" t="str">
        <x:f>IF(Stationen!K14="",IF(SUM(B15:D15)=0,"frei","Zeitangaben prüfen"),IF(OR(COUNT(B15:D15)&lt;&gt;3,MIN(B15:D15)&lt;0),"Zeitangaben prüfen","gültig"))</x:f>
        <x:v>frei</x:v>
      </x:c>
      <x:c r="K15" s="14" t="n">
        <x:f>Stationen!I14</x:f>
        <x:v>0</x:v>
      </x:c>
      <x:c r="L15" s="14" t="n">
        <x:f>Stationen!J14</x:f>
        <x:v>0</x:v>
      </x:c>
      <x:c r="M15" s="14" t="n">
        <x:f>L15*Stationen!F14-K15*Stationen!E14</x:f>
        <x:v>0</x:v>
      </x:c>
    </x:row>
    <x:row r="16" ht="23" customHeight="1">
      <x:c r="A16" s="9" t="str">
        <x:f>IF(Stationen!A15="","frei",Stationen!A15)</x:f>
        <x:v>frei</x:v>
      </x:c>
      <x:c r="B16" s="9" t="n">
        <x:v>0</x:v>
      </x:c>
      <x:c r="C16" s="9" t="n">
        <x:v>0</x:v>
      </x:c>
      <x:c r="D16" s="9" t="n">
        <x:v>0</x:v>
      </x:c>
      <x:c r="E16" s="14" t="n">
        <x:f>IF(Planung!$E$7="gültig",E15-K16,"")</x:f>
        <x:v>0</x:v>
      </x:c>
      <x:c r="F16" s="14" t="n">
        <x:f>IF(Planung!$E$7="gültig",F15+L16,"")</x:f>
        <x:v>9</x:v>
      </x:c>
      <x:c r="G16" s="14" t="n">
        <x:f>IF(Planung!$E$7="gültig",E16+F16,"")</x:f>
        <x:v>9</x:v>
      </x:c>
      <x:c r="H16" s="15" t="n">
        <x:f>IF(Planung!$E$7="gültig",H15+M16,"")</x:f>
        <x:v>18</x:v>
      </x:c>
      <x:c r="I16" s="15" t="n">
        <x:f>IF(AND(Planung!$E$7="gültig",Stationen!K15="gültig"),K16*C16+L16*D16,0)</x:f>
        <x:v>0</x:v>
      </x:c>
      <x:c r="J16" s="14" t="str">
        <x:f>IF(Stationen!K15="",IF(SUM(B16:D16)=0,"frei","Zeitangaben prüfen"),IF(OR(COUNT(B16:D16)&lt;&gt;3,MIN(B16:D16)&lt;0),"Zeitangaben prüfen","gültig"))</x:f>
        <x:v>frei</x:v>
      </x:c>
      <x:c r="K16" s="14" t="n">
        <x:f>Stationen!I15</x:f>
        <x:v>0</x:v>
      </x:c>
      <x:c r="L16" s="14" t="n">
        <x:f>Stationen!J15</x:f>
        <x:v>0</x:v>
      </x:c>
      <x:c r="M16" s="14" t="n">
        <x:f>L16*Stationen!F15-K16*Stationen!E15</x:f>
        <x:v>0</x:v>
      </x:c>
    </x:row>
    <x:row r="17" ht="23" customHeight="1">
      <x:c r="A17" s="9" t="str">
        <x:f>IF(Stationen!A16="","frei",Stationen!A16)</x:f>
        <x:v>frei</x:v>
      </x:c>
      <x:c r="B17" s="9" t="n">
        <x:v>0</x:v>
      </x:c>
      <x:c r="C17" s="9" t="n">
        <x:v>0</x:v>
      </x:c>
      <x:c r="D17" s="9" t="n">
        <x:v>0</x:v>
      </x:c>
      <x:c r="E17" s="14" t="n">
        <x:f>IF(Planung!$E$7="gültig",E16-K17,"")</x:f>
        <x:v>0</x:v>
      </x:c>
      <x:c r="F17" s="14" t="n">
        <x:f>IF(Planung!$E$7="gültig",F16+L17,"")</x:f>
        <x:v>9</x:v>
      </x:c>
      <x:c r="G17" s="14" t="n">
        <x:f>IF(Planung!$E$7="gültig",E17+F17,"")</x:f>
        <x:v>9</x:v>
      </x:c>
      <x:c r="H17" s="15" t="n">
        <x:f>IF(Planung!$E$7="gültig",H16+M17,"")</x:f>
        <x:v>18</x:v>
      </x:c>
      <x:c r="I17" s="15" t="n">
        <x:f>IF(AND(Planung!$E$7="gültig",Stationen!K16="gültig"),K17*C17+L17*D17,0)</x:f>
        <x:v>0</x:v>
      </x:c>
      <x:c r="J17" s="14" t="str">
        <x:f>IF(Stationen!K16="",IF(SUM(B17:D17)=0,"frei","Zeitangaben prüfen"),IF(OR(COUNT(B17:D17)&lt;&gt;3,MIN(B17:D17)&lt;0),"Zeitangaben prüfen","gültig"))</x:f>
        <x:v>frei</x:v>
      </x:c>
      <x:c r="K17" s="14" t="n">
        <x:f>Stationen!I16</x:f>
        <x:v>0</x:v>
      </x:c>
      <x:c r="L17" s="14" t="n">
        <x:f>Stationen!J16</x:f>
        <x:v>0</x:v>
      </x:c>
      <x:c r="M17" s="14" t="n">
        <x:f>L17*Stationen!F16-K17*Stationen!E16</x:f>
        <x:v>0</x:v>
      </x:c>
    </x:row>
    <x:row r="18" ht="23" customHeight="1">
      <x:c r="A18" s="9"/>
      <x:c r="B18" s="9"/>
      <x:c r="C18" s="9"/>
      <x:c r="D18" s="9"/>
      <x:c r="E18" s="14"/>
      <x:c r="F18" s="14"/>
      <x:c r="G18" s="14"/>
      <x:c r="H18" s="15"/>
      <x:c r="I18" s="15"/>
      <x:c r="J18" s="14"/>
      <x:c r="K18" s="14"/>
      <x:c r="L18" s="14"/>
      <x:c r="M18" s="14"/>
    </x:row>
    <x:row r="19" ht="23" customHeight="1">
      <x:c r="A19" s="9" t="str">
        <x:v>Rückfahrt zum Depot</x:v>
      </x:c>
      <x:c r="B19" s="9" t="n">
        <x:v>3</x:v>
      </x:c>
      <x:c r="C19" s="9"/>
      <x:c r="D19" s="9"/>
      <x:c r="E19" s="14" t="n">
        <x:f>IF(Planung!E7="gültig",E17,"")</x:f>
        <x:v>0</x:v>
      </x:c>
      <x:c r="F19" s="14" t="n">
        <x:f>IF(Planung!E7="gültig",F17,"")</x:f>
        <x:v>9</x:v>
      </x:c>
      <x:c r="G19" s="14" t="n">
        <x:f>IF(Planung!E7="gültig",G17,"")</x:f>
        <x:v>9</x:v>
      </x:c>
      <x:c r="H19" s="15" t="n">
        <x:f>IF(Planung!E7="gültig",H17,"")</x:f>
        <x:v>18</x:v>
      </x:c>
      <x:c r="I19" s="15"/>
      <x:c r="J19" s="14"/>
      <x:c r="K19" s="14"/>
      <x:c r="L19" s="14"/>
      <x:c r="M19" s="14"/>
    </x:row>
    <x:row r="20" ht="23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</x:row>
    <x:row r="21" ht="23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</x:row>
    <x:row r="22" ht="23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</x:row>
    <x:row r="23" ht="23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</x:row>
    <x:row r="24" ht="23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</x:row>
    <x:row r="25" ht="23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</x:row>
    <x:row r="26" ht="23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</x:row>
    <x:row r="27" ht="23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</x:row>
    <x:row r="28" ht="23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</x:row>
    <x:row r="29" ht="23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</x:row>
    <x:row r="30" ht="23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</x:row>
    <x:row r="31" ht="23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</x:row>
    <x:row r="32" ht="23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</x:row>
    <x:row r="33" ht="23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</x:row>
    <x:row r="34" ht="23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</x:row>
    <x:row r="35" ht="23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</x:row>
    <x:row r="36" ht="23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</x:row>
    <x:row r="37" ht="23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 ht="23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 ht="23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 ht="23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</x:row>
    <x:row r="41" ht="23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</x:row>
    <x:row r="42" ht="23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</x:row>
    <x:row r="43" ht="23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</x:row>
    <x:row r="44" ht="23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</x:row>
    <x:row r="45" ht="23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</x:row>
    <x:row r="46" ht="23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</x:row>
    <x:row r="47" ht="23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</x:row>
    <x:row r="48" ht="23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</x:row>
    <x:row r="49" ht="23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</x:row>
    <x:row r="50" ht="23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</x:row>
    <x:row r="51" ht="23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</x:row>
    <x:row r="52" ht="23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</x:row>
    <x:row r="53" ht="23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</x:row>
    <x:row r="54" ht="23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</x:row>
    <x:row r="55" ht="23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</x:row>
    <x:row r="56" ht="23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</x:row>
    <x:row r="57" ht="23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</x:row>
    <x:row r="58" ht="23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</x:row>
    <x:row r="59" ht="23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</x:row>
    <x:row r="60" ht="23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</x:row>
    <x:row r="61" ht="23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</x:row>
    <x:row r="62" ht="23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</x:row>
    <x:row r="63" ht="23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</x:row>
    <x:row r="64" ht="23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</x:row>
    <x:row r="65" ht="23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</x:row>
    <x:row r="66" ht="23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</x:row>
    <x:row r="67" ht="23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</x:row>
    <x:row r="68" ht="23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</x:row>
    <x:row r="69" ht="23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</x:row>
    <x:row r="70" ht="23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</x:row>
    <x:row r="71" ht="23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</x:row>
    <x:row r="72" ht="23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</x:row>
    <x:row r="73" ht="23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</x:row>
    <x:row r="74" ht="23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</x:row>
    <x:row r="75" ht="23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</x:row>
    <x:row r="76" ht="23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</x:row>
    <x:row r="77" ht="23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</x:row>
    <x:row r="78" ht="23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</x:row>
    <x:row r="79" ht="23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</x:row>
    <x:row r="80" ht="23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</x:row>
    <x:row r="81" ht="23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</x:row>
    <x:row r="82" ht="23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</x:row>
    <x:row r="83" ht="23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</x:row>
    <x:row r="84" ht="23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</x:row>
    <x:row r="85" ht="23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</x:row>
    <x:row r="86" ht="23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</x:row>
    <x:row r="87" ht="23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</x:row>
    <x:row r="88" ht="23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</x:row>
    <x:row r="89" ht="23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</x:row>
    <x:row r="90" ht="23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</x:row>
    <x:row r="91" ht="23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</x:row>
    <x:row r="92" ht="23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</x:row>
    <x:row r="93" ht="23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</x:row>
    <x:row r="94" ht="23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</x:row>
    <x:row r="95" ht="23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</x:row>
    <x:row r="96" ht="23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</x:row>
    <x:row r="97" ht="23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</x:row>
    <x:row r="98" ht="23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</x:row>
    <x:row r="99" ht="23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</x:row>
    <x:row r="100" ht="23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</x:row>
    <x:row r="101" ht="23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</x:row>
    <x:row r="102" ht="23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</x:row>
    <x:row r="103" ht="23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</x:row>
    <x:row r="104" ht="23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</x:row>
    <x:row r="105" ht="23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</x:row>
    <x:row r="106" ht="23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  <x:c r="I109" s="13"/>
      <x:c r="J109" s="13"/>
      <x:c r="K109" s="13"/>
      <x:c r="L109" s="13"/>
      <x:c r="M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  <x:c r="I110" s="13"/>
      <x:c r="J110" s="13"/>
      <x:c r="K110" s="13"/>
      <x:c r="L110" s="13"/>
      <x:c r="M110" s="13"/>
    </x:row>
  </x:sheetData>
  <x:mergeCells>
    <x:mergeCell ref="A1:B1"/>
    <x:mergeCell ref="A2:M2"/>
    <x:mergeCell ref="A3:M3"/>
    <x:mergeCell ref="A4:M4"/>
    <x:mergeCell ref="A109:M109"/>
    <x:mergeCell ref="A110:M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d96c074d7e8f4fda"/>
</x:worksheet>
</file>

<file path=xl/worksheets/sheet4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65" hidden="0" customWidth="1"/>
  </x:cols>
  <x:sheetData>
    <x:row r="1" ht="53" customHeight="1">
      <x:c r="A1" s="4" t="str">
        <x:v>Milkrun: Modellgrenzen</x:v>
      </x:c>
      <x:c r="B1" s="4"/>
      <x:c r="C1" s="2"/>
    </x:row>
    <x:row r="2" ht="27" customHeight="1">
      <x:c r="A2" s="6" t="str">
        <x:v>Kostenlose Excel-Vorlage · Alle Beispiele sind fiktiv.</x:v>
      </x:c>
      <x:c r="B2" s="6"/>
      <x:c r="C2" s="6"/>
    </x:row>
    <x:row r="3" ht="27" customHeight="1">
      <x:c r="A3" s="8" t="str">
        <x:v>Grün: Formeln. Weiß: Eingaben. Formeln nicht überschreiben.</x:v>
      </x:c>
      <x:c r="B3" s="8"/>
      <x:c r="C3" s="8"/>
    </x:row>
    <x:row r="4" ht="48" customHeight="1">
      <x:c r="A4" s="6" t="str">
        <x:v>Eigenes begrenztes Kapazitätsmodell. Keine Richtlinienkonformität, Routenoptimierung oder operative Bestellsteuerung. Alle Beispielwerte sind fiktiv und müssen durch Messwerte ersetzt werden.</x:v>
      </x:c>
      <x:c r="B4" s="6"/>
      <x:c r="C4" s="6"/>
    </x:row>
    <x:row r="5" ht="23" customHeight="1">
      <x:c r="A5" s="2"/>
      <x:c r="B5" s="2"/>
      <x:c r="C5" s="2"/>
    </x:row>
    <x:row r="6" ht="42" customHeight="1">
      <x:c r="A6" s="12" t="str">
        <x:v>Prüfpunkt</x:v>
      </x:c>
      <x:c r="B6" s="12" t="str">
        <x:v>Annahme / Maßnahme</x:v>
      </x:c>
      <x:c r="C6" s="12" t="str">
        <x:v>Grenze</x:v>
      </x:c>
    </x:row>
    <x:row r="7" ht="62" customHeight="1">
      <x:c r="A7" s="16" t="str">
        <x:v>Route</x:v>
      </x:c>
      <x:c r="B7" s="16" t="str">
        <x:v>Feste manuelle Reihenfolge.</x:v>
      </x:c>
      <x:c r="C7" s="16" t="str">
        <x:v>Bei Änderung ganze Stationszeilen und zugehörige Zeitzeilen konsistent übernehmen.</x:v>
      </x:c>
    </x:row>
    <x:row r="8" ht="62" customHeight="1">
      <x:c r="A8" s="16" t="str">
        <x:v>Behälter</x:v>
      </x:c>
      <x:c r="B8" s="16" t="str">
        <x:v>Ein Behälter = ein Stellplatz.</x:v>
      </x:c>
      <x:c r="C8" s="16" t="str">
        <x:v>Keine Mischformate, Stapelung, Faltung oder Anhängeraufteilung. Gewicht inklusive Behälter.</x:v>
      </x:c>
    </x:row>
    <x:row r="9" ht="62" customHeight="1">
      <x:c r="A9" s="16" t="str">
        <x:v>Leergut</x:v>
      </x:c>
      <x:c r="B9" s="16" t="str">
        <x:v>Rücklauf je Runde separat eingeben.</x:v>
      </x:c>
      <x:c r="C9" s="16" t="str">
        <x:v>Keine automatische Gleichsetzung mit Vollgut. Spitzen und erste/letzte Runde beachten.</x:v>
      </x:c>
    </x:row>
    <x:row r="10" ht="62" customHeight="1">
      <x:c r="A10" s="16" t="str">
        <x:v>Zeitdaten</x:v>
      </x:c>
      <x:c r="B10" s="16" t="str">
        <x:v>Fahr- und Handlingzeiten messen.</x:v>
      </x:c>
      <x:c r="C10" s="16" t="str">
        <x:v>Beispiele sind fiktiv; Reserve ersetzt keine Störungsanalyse.</x:v>
      </x:c>
    </x:row>
    <x:row r="11" ht="62" customHeight="1">
      <x:c r="A11" s="16" t="str">
        <x:v>Ressourcen</x:v>
      </x:c>
      <x:c r="B11" s="16" t="str">
        <x:v>Aufrundung ist nur eine Untergrenze.</x:v>
      </x:c>
      <x:c r="C11" s="16" t="str">
        <x:v>Depotkonflikte, Ladeplätze, Pausen und Verfügbarkeit können zusätzliche Ressourcen erfordern.</x:v>
      </x:c>
    </x:row>
    <x:row r="12" ht="62" customHeight="1">
      <x:c r="A12" s="16" t="str">
        <x:v>Freigabe</x:v>
      </x:c>
      <x:c r="B12" s="16" t="str">
        <x:v>Fachliche Prüfung vor Umsetzung.</x:v>
      </x:c>
      <x:c r="C12" s="16" t="str">
        <x:v>Keine VDI-Konformität oder technische Fahrzeug-/Verkehrsfreigabe.</x:v>
      </x:c>
    </x:row>
    <x:row r="13" ht="23" customHeight="1">
      <x:c r="A13" s="9"/>
      <x:c r="B13" s="9"/>
      <x:c r="C13" s="9"/>
    </x:row>
    <x:row r="14" ht="23" customHeight="1">
      <x:c r="A14" s="9"/>
      <x:c r="B14" s="9"/>
      <x:c r="C14" s="9"/>
    </x:row>
    <x:row r="15" ht="23" customHeight="1">
      <x:c r="A15" s="9"/>
      <x:c r="B15" s="9"/>
      <x:c r="C15" s="9"/>
    </x:row>
    <x:row r="16" ht="23" customHeight="1">
      <x:c r="A16" s="9"/>
      <x:c r="B16" s="9"/>
      <x:c r="C16" s="9"/>
    </x:row>
    <x:row r="17" ht="23" customHeight="1">
      <x:c r="A17" s="9"/>
      <x:c r="B17" s="9"/>
      <x:c r="C17" s="9"/>
    </x:row>
    <x:row r="18" ht="23" customHeight="1">
      <x:c r="A18" s="9"/>
      <x:c r="B18" s="9"/>
      <x:c r="C18" s="9"/>
    </x:row>
    <x:row r="19" ht="23" customHeight="1">
      <x:c r="A19" s="9"/>
      <x:c r="B19" s="9"/>
      <x:c r="C19" s="9"/>
    </x:row>
    <x:row r="20" ht="23" customHeight="1">
      <x:c r="A20" s="9"/>
      <x:c r="B20" s="9"/>
      <x:c r="C20" s="9"/>
    </x:row>
    <x:row r="21" ht="23" customHeight="1">
      <x:c r="A21" s="9"/>
      <x:c r="B21" s="9"/>
      <x:c r="C21" s="9"/>
    </x:row>
    <x:row r="22" ht="23" customHeight="1">
      <x:c r="A22" s="9"/>
      <x:c r="B22" s="9"/>
      <x:c r="C22" s="9"/>
    </x:row>
    <x:row r="23" ht="23" customHeight="1">
      <x:c r="A23" s="9"/>
      <x:c r="B23" s="9"/>
      <x:c r="C23" s="9"/>
    </x:row>
    <x:row r="24" ht="23" customHeight="1">
      <x:c r="A24" s="9"/>
      <x:c r="B24" s="9"/>
      <x:c r="C24" s="9"/>
    </x:row>
    <x:row r="25" ht="23" customHeight="1">
      <x:c r="A25" s="9"/>
      <x:c r="B25" s="9"/>
      <x:c r="C25" s="9"/>
    </x:row>
    <x:row r="26" ht="23" customHeight="1">
      <x:c r="A26" s="9"/>
      <x:c r="B26" s="9"/>
      <x:c r="C26" s="9"/>
    </x:row>
    <x:row r="27" ht="23" customHeight="1">
      <x:c r="A27" s="9"/>
      <x:c r="B27" s="9"/>
      <x:c r="C27" s="9"/>
    </x:row>
    <x:row r="28" ht="23" customHeight="1">
      <x:c r="A28" s="9"/>
      <x:c r="B28" s="9"/>
      <x:c r="C28" s="9"/>
    </x:row>
    <x:row r="29" ht="23" customHeight="1">
      <x:c r="A29" s="9"/>
      <x:c r="B29" s="9"/>
      <x:c r="C29" s="9"/>
    </x:row>
    <x:row r="30" ht="23" customHeight="1">
      <x:c r="A30" s="9"/>
      <x:c r="B30" s="9"/>
      <x:c r="C30" s="9"/>
    </x:row>
    <x:row r="31" ht="23" customHeight="1">
      <x:c r="A31" s="9"/>
      <x:c r="B31" s="9"/>
      <x:c r="C31" s="9"/>
    </x:row>
    <x:row r="32" ht="23" customHeight="1">
      <x:c r="A32" s="9"/>
      <x:c r="B32" s="9"/>
      <x:c r="C32" s="9"/>
    </x:row>
    <x:row r="33" ht="23" customHeight="1">
      <x:c r="A33" s="9"/>
      <x:c r="B33" s="9"/>
      <x:c r="C33" s="9"/>
    </x:row>
    <x:row r="34" ht="23" customHeight="1">
      <x:c r="A34" s="9"/>
      <x:c r="B34" s="9"/>
      <x:c r="C34" s="9"/>
    </x:row>
    <x:row r="35" ht="23" customHeight="1">
      <x:c r="A35" s="9"/>
      <x:c r="B35" s="9"/>
      <x:c r="C35" s="9"/>
    </x:row>
    <x:row r="36" ht="23" customHeight="1">
      <x:c r="A36" s="9"/>
      <x:c r="B36" s="9"/>
      <x:c r="C36" s="9"/>
    </x:row>
    <x:row r="37" ht="23" customHeight="1">
      <x:c r="A37" s="9"/>
      <x:c r="B37" s="9"/>
      <x:c r="C37" s="9"/>
    </x:row>
    <x:row r="38" ht="23" customHeight="1">
      <x:c r="A38" s="9"/>
      <x:c r="B38" s="9"/>
      <x:c r="C38" s="9"/>
    </x:row>
    <x:row r="39" ht="23" customHeight="1">
      <x:c r="A39" s="9"/>
      <x:c r="B39" s="9"/>
      <x:c r="C39" s="9"/>
    </x:row>
    <x:row r="40" ht="23" customHeight="1">
      <x:c r="A40" s="9"/>
      <x:c r="B40" s="9"/>
      <x:c r="C40" s="9"/>
    </x:row>
    <x:row r="41" ht="23" customHeight="1">
      <x:c r="A41" s="9"/>
      <x:c r="B41" s="9"/>
      <x:c r="C41" s="9"/>
    </x:row>
    <x:row r="42" ht="23" customHeight="1">
      <x:c r="A42" s="9"/>
      <x:c r="B42" s="9"/>
      <x:c r="C42" s="9"/>
    </x:row>
    <x:row r="43" ht="23" customHeight="1">
      <x:c r="A43" s="9"/>
      <x:c r="B43" s="9"/>
      <x:c r="C43" s="9"/>
    </x:row>
    <x:row r="44" ht="23" customHeight="1">
      <x:c r="A44" s="9"/>
      <x:c r="B44" s="9"/>
      <x:c r="C44" s="9"/>
    </x:row>
    <x:row r="45" ht="23" customHeight="1">
      <x:c r="A45" s="9"/>
      <x:c r="B45" s="9"/>
      <x:c r="C45" s="9"/>
    </x:row>
    <x:row r="46" ht="23" customHeight="1">
      <x:c r="A46" s="9"/>
      <x:c r="B46" s="9"/>
      <x:c r="C46" s="9"/>
    </x:row>
    <x:row r="47" ht="23" customHeight="1">
      <x:c r="A47" s="9"/>
      <x:c r="B47" s="9"/>
      <x:c r="C47" s="9"/>
    </x:row>
    <x:row r="48" ht="23" customHeight="1">
      <x:c r="A48" s="9"/>
      <x:c r="B48" s="9"/>
      <x:c r="C48" s="9"/>
    </x:row>
    <x:row r="49" ht="23" customHeight="1">
      <x:c r="A49" s="9"/>
      <x:c r="B49" s="9"/>
      <x:c r="C49" s="9"/>
    </x:row>
    <x:row r="50" ht="23" customHeight="1">
      <x:c r="A50" s="9"/>
      <x:c r="B50" s="9"/>
      <x:c r="C50" s="9"/>
    </x:row>
    <x:row r="51" ht="23" customHeight="1">
      <x:c r="A51" s="9"/>
      <x:c r="B51" s="9"/>
      <x:c r="C51" s="9"/>
    </x:row>
    <x:row r="52" ht="23" customHeight="1">
      <x:c r="A52" s="9"/>
      <x:c r="B52" s="9"/>
      <x:c r="C52" s="9"/>
    </x:row>
    <x:row r="53" ht="23" customHeight="1">
      <x:c r="A53" s="9"/>
      <x:c r="B53" s="9"/>
      <x:c r="C53" s="9"/>
    </x:row>
    <x:row r="54" ht="23" customHeight="1">
      <x:c r="A54" s="9"/>
      <x:c r="B54" s="9"/>
      <x:c r="C54" s="9"/>
    </x:row>
    <x:row r="55" ht="23" customHeight="1">
      <x:c r="A55" s="9"/>
      <x:c r="B55" s="9"/>
      <x:c r="C55" s="9"/>
    </x:row>
    <x:row r="56" ht="23" customHeight="1">
      <x:c r="A56" s="9"/>
      <x:c r="B56" s="9"/>
      <x:c r="C56" s="9"/>
    </x:row>
    <x:row r="57" ht="23" customHeight="1">
      <x:c r="A57" s="9"/>
      <x:c r="B57" s="9"/>
      <x:c r="C57" s="9"/>
    </x:row>
    <x:row r="58" ht="23" customHeight="1">
      <x:c r="A58" s="9"/>
      <x:c r="B58" s="9"/>
      <x:c r="C58" s="9"/>
    </x:row>
    <x:row r="59" ht="23" customHeight="1">
      <x:c r="A59" s="9"/>
      <x:c r="B59" s="9"/>
      <x:c r="C59" s="9"/>
    </x:row>
    <x:row r="60" ht="23" customHeight="1">
      <x:c r="A60" s="9"/>
      <x:c r="B60" s="9"/>
      <x:c r="C60" s="9"/>
    </x:row>
    <x:row r="61" ht="23" customHeight="1">
      <x:c r="A61" s="9"/>
      <x:c r="B61" s="9"/>
      <x:c r="C61" s="9"/>
    </x:row>
    <x:row r="62" ht="23" customHeight="1">
      <x:c r="A62" s="9"/>
      <x:c r="B62" s="9"/>
      <x:c r="C62" s="9"/>
    </x:row>
    <x:row r="63" ht="23" customHeight="1">
      <x:c r="A63" s="9"/>
      <x:c r="B63" s="9"/>
      <x:c r="C63" s="9"/>
    </x:row>
    <x:row r="64" ht="23" customHeight="1">
      <x:c r="A64" s="9"/>
      <x:c r="B64" s="9"/>
      <x:c r="C64" s="9"/>
    </x:row>
    <x:row r="65" ht="23" customHeight="1">
      <x:c r="A65" s="9"/>
      <x:c r="B65" s="9"/>
      <x:c r="C65" s="9"/>
    </x:row>
    <x:row r="66" ht="23" customHeight="1">
      <x:c r="A66" s="9"/>
      <x:c r="B66" s="9"/>
      <x:c r="C66" s="9"/>
    </x:row>
    <x:row r="67" ht="23" customHeight="1">
      <x:c r="A67" s="9"/>
      <x:c r="B67" s="9"/>
      <x:c r="C67" s="9"/>
    </x:row>
    <x:row r="68" ht="23" customHeight="1">
      <x:c r="A68" s="9"/>
      <x:c r="B68" s="9"/>
      <x:c r="C68" s="9"/>
    </x:row>
    <x:row r="69" ht="23" customHeight="1">
      <x:c r="A69" s="9"/>
      <x:c r="B69" s="9"/>
      <x:c r="C69" s="9"/>
    </x:row>
    <x:row r="70" ht="23" customHeight="1">
      <x:c r="A70" s="9"/>
      <x:c r="B70" s="9"/>
      <x:c r="C70" s="9"/>
    </x:row>
    <x:row r="71" ht="23" customHeight="1">
      <x:c r="A71" s="9"/>
      <x:c r="B71" s="9"/>
      <x:c r="C71" s="9"/>
    </x:row>
    <x:row r="72" ht="23" customHeight="1">
      <x:c r="A72" s="9"/>
      <x:c r="B72" s="9"/>
      <x:c r="C72" s="9"/>
    </x:row>
    <x:row r="73" ht="23" customHeight="1">
      <x:c r="A73" s="9"/>
      <x:c r="B73" s="9"/>
      <x:c r="C73" s="9"/>
    </x:row>
    <x:row r="74" ht="23" customHeight="1">
      <x:c r="A74" s="9"/>
      <x:c r="B74" s="9"/>
      <x:c r="C74" s="9"/>
    </x:row>
    <x:row r="75" ht="23" customHeight="1">
      <x:c r="A75" s="9"/>
      <x:c r="B75" s="9"/>
      <x:c r="C75" s="9"/>
    </x:row>
    <x:row r="76" ht="23" customHeight="1">
      <x:c r="A76" s="9"/>
      <x:c r="B76" s="9"/>
      <x:c r="C76" s="9"/>
    </x:row>
    <x:row r="77" ht="23" customHeight="1">
      <x:c r="A77" s="9"/>
      <x:c r="B77" s="9"/>
      <x:c r="C77" s="9"/>
    </x:row>
    <x:row r="78" ht="23" customHeight="1">
      <x:c r="A78" s="9"/>
      <x:c r="B78" s="9"/>
      <x:c r="C78" s="9"/>
    </x:row>
    <x:row r="79" ht="23" customHeight="1">
      <x:c r="A79" s="9"/>
      <x:c r="B79" s="9"/>
      <x:c r="C79" s="9"/>
    </x:row>
    <x:row r="80" ht="23" customHeight="1">
      <x:c r="A80" s="9"/>
      <x:c r="B80" s="9"/>
      <x:c r="C80" s="9"/>
    </x:row>
    <x:row r="81" ht="23" customHeight="1">
      <x:c r="A81" s="9"/>
      <x:c r="B81" s="9"/>
      <x:c r="C81" s="9"/>
    </x:row>
    <x:row r="82" ht="23" customHeight="1">
      <x:c r="A82" s="9"/>
      <x:c r="B82" s="9"/>
      <x:c r="C82" s="9"/>
    </x:row>
    <x:row r="83" ht="23" customHeight="1">
      <x:c r="A83" s="9"/>
      <x:c r="B83" s="9"/>
      <x:c r="C83" s="9"/>
    </x:row>
    <x:row r="84" ht="23" customHeight="1">
      <x:c r="A84" s="9"/>
      <x:c r="B84" s="9"/>
      <x:c r="C84" s="9"/>
    </x:row>
    <x:row r="85" ht="23" customHeight="1">
      <x:c r="A85" s="9"/>
      <x:c r="B85" s="9"/>
      <x:c r="C85" s="9"/>
    </x:row>
    <x:row r="86" ht="23" customHeight="1">
      <x:c r="A86" s="9"/>
      <x:c r="B86" s="9"/>
      <x:c r="C86" s="9"/>
    </x:row>
    <x:row r="87" ht="23" customHeight="1">
      <x:c r="A87" s="9"/>
      <x:c r="B87" s="9"/>
      <x:c r="C87" s="9"/>
    </x:row>
    <x:row r="88" ht="23" customHeight="1">
      <x:c r="A88" s="9"/>
      <x:c r="B88" s="9"/>
      <x:c r="C88" s="9"/>
    </x:row>
    <x:row r="89" ht="23" customHeight="1">
      <x:c r="A89" s="9"/>
      <x:c r="B89" s="9"/>
      <x:c r="C89" s="9"/>
    </x:row>
    <x:row r="90" ht="23" customHeight="1">
      <x:c r="A90" s="9"/>
      <x:c r="B90" s="9"/>
      <x:c r="C90" s="9"/>
    </x:row>
    <x:row r="91" ht="23" customHeight="1">
      <x:c r="A91" s="9"/>
      <x:c r="B91" s="9"/>
      <x:c r="C91" s="9"/>
    </x:row>
    <x:row r="92" ht="23" customHeight="1">
      <x:c r="A92" s="9"/>
      <x:c r="B92" s="9"/>
      <x:c r="C92" s="9"/>
    </x:row>
    <x:row r="93" ht="23" customHeight="1">
      <x:c r="A93" s="9"/>
      <x:c r="B93" s="9"/>
      <x:c r="C93" s="9"/>
    </x:row>
    <x:row r="94" ht="23" customHeight="1">
      <x:c r="A94" s="9"/>
      <x:c r="B94" s="9"/>
      <x:c r="C94" s="9"/>
    </x:row>
    <x:row r="95" ht="23" customHeight="1">
      <x:c r="A95" s="9"/>
      <x:c r="B95" s="9"/>
      <x:c r="C95" s="9"/>
    </x:row>
    <x:row r="96" ht="23" customHeight="1">
      <x:c r="A96" s="9"/>
      <x:c r="B96" s="9"/>
      <x:c r="C96" s="9"/>
    </x:row>
    <x:row r="97" ht="23" customHeight="1">
      <x:c r="A97" s="9"/>
      <x:c r="B97" s="9"/>
      <x:c r="C97" s="9"/>
    </x:row>
    <x:row r="98" ht="23" customHeight="1">
      <x:c r="A98" s="9"/>
      <x:c r="B98" s="9"/>
      <x:c r="C98" s="9"/>
    </x:row>
    <x:row r="99" ht="23" customHeight="1">
      <x:c r="A99" s="9"/>
      <x:c r="B99" s="9"/>
      <x:c r="C99" s="9"/>
    </x:row>
    <x:row r="100" ht="23" customHeight="1">
      <x:c r="A100" s="9"/>
      <x:c r="B100" s="9"/>
      <x:c r="C100" s="9"/>
    </x:row>
    <x:row r="101" ht="23" customHeight="1">
      <x:c r="A101" s="9"/>
      <x:c r="B101" s="9"/>
      <x:c r="C101" s="9"/>
    </x:row>
    <x:row r="102" ht="23" customHeight="1">
      <x:c r="A102" s="9"/>
      <x:c r="B102" s="9"/>
      <x:c r="C102" s="9"/>
    </x:row>
    <x:row r="103" ht="23" customHeight="1">
      <x:c r="A103" s="9"/>
      <x:c r="B103" s="9"/>
      <x:c r="C103" s="9"/>
    </x:row>
    <x:row r="104" ht="23" customHeight="1">
      <x:c r="A104" s="9"/>
      <x:c r="B104" s="9"/>
      <x:c r="C104" s="9"/>
    </x:row>
    <x:row r="105" ht="23" customHeight="1">
      <x:c r="A105" s="9"/>
      <x:c r="B105" s="9"/>
      <x:c r="C105" s="9"/>
    </x:row>
    <x:row r="106" ht="23" customHeight="1">
      <x:c r="A106" s="9"/>
      <x:c r="B106" s="9"/>
      <x:c r="C106" s="9"/>
    </x:row>
    <x:row r="107" ht="23" customHeight="1">
      <x:c r="A107" s="2"/>
      <x:c r="B107" s="2"/>
      <x:c r="C107" s="2"/>
    </x:row>
    <x:row r="108" ht="23" customHeight="1">
      <x:c r="A108" s="2"/>
      <x:c r="B108" s="2"/>
      <x:c r="C108" s="2"/>
    </x:row>
    <x:row r="109" ht="23" customHeight="1">
      <x:c r="A109" s="13" t="str">
        <x:v>Excelvorlage.de öffnen</x:v>
      </x:c>
      <x:c r="B109" s="13"/>
      <x:c r="C109" s="13"/>
    </x:row>
    <x:row r="110" ht="23" customHeight="1">
      <x:c r="A110" s="13" t="str">
        <x:v>Anleitung zur Vorlage öffnen</x:v>
      </x:c>
      <x:c r="B110" s="13"/>
      <x:c r="C110" s="13"/>
    </x:row>
  </x:sheetData>
  <x:mergeCells>
    <x:mergeCell ref="A1:B1"/>
    <x:mergeCell ref="A2:C2"/>
    <x:mergeCell ref="A3:C3"/>
    <x:mergeCell ref="A4:C4"/>
    <x:mergeCell ref="A109:C109"/>
    <x:mergeCell ref="A110:C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45d5966432a84f38"/>
</x:worksheet>
</file>