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eaafca62945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rgebnis" sheetId="1" r:id="Re23798e43e904984"/>
    <x:sheet xmlns:r="http://schemas.openxmlformats.org/officeDocument/2006/relationships" name="Fixlängen" sheetId="2" r:id="R1c37a5b3257c4184"/>
    <x:sheet xmlns:r="http://schemas.openxmlformats.org/officeDocument/2006/relationships" name="Zuordnung" sheetId="3" r:id="R92251a399c574517"/>
    <x:sheet xmlns:r="http://schemas.openxmlformats.org/officeDocument/2006/relationships" name="Stangen" sheetId="4" r:id="Rfa7a9a98af4248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/>
    <x:xf numFmtId="0" fontId="1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b7301b93a4e1d" /><Relationship Type="http://schemas.openxmlformats.org/officeDocument/2006/relationships/theme" Target="/xl/theme/theme1.xml" Id="R6d3ed55cb8624530" /><Relationship Type="http://schemas.openxmlformats.org/officeDocument/2006/relationships/sharedStrings" Target="/xl/sharedStrings.xml" Id="Rd00cf6e5f4d945db" /><Relationship Type="http://schemas.openxmlformats.org/officeDocument/2006/relationships/worksheet" Target="/xl/worksheets/sheet1.xml" Id="Re23798e43e904984" /><Relationship Type="http://schemas.openxmlformats.org/officeDocument/2006/relationships/worksheet" Target="/xl/worksheets/sheet2.xml" Id="R1c37a5b3257c4184" /><Relationship Type="http://schemas.openxmlformats.org/officeDocument/2006/relationships/worksheet" Target="/xl/worksheets/sheet3.xml" Id="R92251a399c574517" /><Relationship Type="http://schemas.openxmlformats.org/officeDocument/2006/relationships/worksheet" Target="/xl/worksheets/sheet4.xml" Id="Rfa7a9a98af4248e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eb4b20d2b194b01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6193ed4cfaae4bad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219245ddc0944123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8770c1bcad56424d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21c067fe-7ade-4f5e-bf1a-cec53a81a40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eb4b20d2b194b0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b04daa2b-dc1a-4f49-8031-db0dd853a8d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193ed4cfaae4ba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adfaf18a-26ef-4ffc-87d8-e9b358c5a0c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19245ddc094412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cf57056c-a5d0-4d3c-a203-604121fd90b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770c1bcad56424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94ee79978b6b4f74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stangenzuschnitt/" TargetMode="External"/></Relationships>
</file>

<file path=xl/worksheets/_rels/sheet2.xml.rels><?xml version='1.0' encoding='UTF-8' standalone='yes'?>
<Relationships xmlns="http://schemas.openxmlformats.org/package/2006/relationships"><Relationship Type="http://schemas.openxmlformats.org/officeDocument/2006/relationships/drawing" Target="/xl/drawings/drawing2.xml" Id="R218535eefc374472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stangenzuschnitt/" TargetMode="External"/></Relationships>
</file>

<file path=xl/worksheets/_rels/sheet3.xml.rels><?xml version='1.0' encoding='UTF-8' standalone='yes'?>
<Relationships xmlns="http://schemas.openxmlformats.org/package/2006/relationships"><Relationship Type="http://schemas.openxmlformats.org/officeDocument/2006/relationships/drawing" Target="/xl/drawings/drawing3.xml" Id="Rc3cacb2022144fdf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stangenzuschnitt/" TargetMode="External"/></Relationships>
</file>

<file path=xl/worksheets/_rels/sheet4.xml.rels><?xml version='1.0' encoding='UTF-8' standalone='yes'?>
<Relationships xmlns="http://schemas.openxmlformats.org/package/2006/relationships"><Relationship Type="http://schemas.openxmlformats.org/officeDocument/2006/relationships/drawing" Target="/xl/drawings/drawing4.xml" Id="R24e80cc262b540c2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stangenzuschnitt/" TargetMode="External"/></Relationships>
</file>

<file path=xl/worksheets/sheet1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1" hidden="0" customWidth="1"/>
    <x:col min="2" max="2" width="23" hidden="0" customWidth="1"/>
    <x:col min="3" max="3" width="32" hidden="0" customWidth="1"/>
    <x:col min="4" max="4" width="31" hidden="0" customWidth="1"/>
    <x:col min="5" max="5" width="28" hidden="0" customWidth="1"/>
    <x:col min="6" max="6" width="30" hidden="0" customWidth="1"/>
  </x:cols>
  <x:sheetData>
    <x:row r="1" ht="53" customHeight="1">
      <x:c r="A1" s="4" t="str">
        <x:v>Stangenzuschnitt: Näherung</x:v>
      </x:c>
      <x:c r="B1" s="4"/>
      <x:c r="C1" s="2"/>
      <x:c r="D1" s="2"/>
      <x:c r="E1" s="2"/>
      <x:c r="F1" s="2"/>
    </x:row>
    <x:row r="2" ht="27" customHeight="1">
      <x:c r="A2" s="6" t="str">
        <x:v>Kostenlose Excel-Vorlage · Alle Beispiele sind fiktiv.</x:v>
      </x:c>
      <x:c r="B2" s="6"/>
      <x:c r="C2" s="6"/>
      <x:c r="D2" s="6"/>
      <x:c r="E2" s="6"/>
      <x:c r="F2" s="6"/>
    </x:row>
    <x:row r="3" ht="27" customHeight="1">
      <x:c r="A3" s="8" t="str">
        <x:v>Grün: Formeln. Weiß: Eingaben. Formeln nicht überschreiben.</x:v>
      </x:c>
      <x:c r="B3" s="8"/>
      <x:c r="C3" s="8"/>
      <x:c r="D3" s="8"/>
      <x:c r="E3" s="8"/>
      <x:c r="F3" s="8"/>
    </x:row>
    <x:row r="4" ht="48" customHeight="1">
      <x:c r="A4" s="6" t="str">
        <x:v>1D First-Fit-Decreasing (FFD), keine Optimalitätsgarantie. Ein Rohstangenformat,10 Fixlängen und höchstens30 Teile. Ganze Millimeter, gerade Schnitte. Je Teil eine Schnittfuge plus Front-/Endbeschnitt je genutzter Stange.</x:v>
      </x:c>
      <x:c r="B4" s="6"/>
      <x:c r="C4" s="6"/>
      <x:c r="D4" s="6"/>
      <x:c r="E4" s="6"/>
      <x:c r="F4" s="6"/>
    </x:row>
    <x:row r="5" ht="23" customHeight="1">
      <x:c r="A5" s="2"/>
      <x:c r="B5" s="2"/>
      <x:c r="C5" s="2"/>
      <x:c r="D5" s="2"/>
      <x:c r="E5" s="2"/>
      <x:c r="F5" s="2"/>
    </x:row>
    <x:row r="6" ht="42" customHeight="1">
      <x:c r="A6" s="12" t="str">
        <x:v>Parameter</x:v>
      </x:c>
      <x:c r="B6" s="12" t="str">
        <x:v>Eingabe</x:v>
      </x:c>
      <x:c r="C6" s="12" t="str">
        <x:v>Einheit / Grenze</x:v>
      </x:c>
      <x:c r="D6" s="12" t="str">
        <x:v>Kennzahl</x:v>
      </x:c>
      <x:c r="E6" s="12" t="str">
        <x:v>Ergebnis</x:v>
      </x:c>
      <x:c r="F6" s="12" t="str">
        <x:v>Hinweis</x:v>
      </x:c>
    </x:row>
    <x:row r="7" ht="23" customHeight="1">
      <x:c r="A7" s="9" t="str">
        <x:v>Rohstangenlänge</x:v>
      </x:c>
      <x:c r="B7" s="9" t="n">
        <x:v>6000</x:v>
      </x:c>
      <x:c r="C7" s="9" t="str">
        <x:v>ganze mm &gt;0</x:v>
      </x:c>
      <x:c r="D7" s="9" t="str">
        <x:v>Gesamtstatus</x:v>
      </x:c>
      <x:c r="E7" s="17" t="str">
        <x:f>IF(OR(E8&lt;&gt;"gültig",COUNTIF(Fixlängen!D7:D16,"Eingaben prüfen")&gt;0,COUNTIF(Fixlängen!D7:D16,"Teil zu lang")&gt;0,SUM(Fixlängen!C7:C16)&lt;1,SUM(Fixlängen!C7:C16)&gt;30),"Modell/Eingaben prüfen","gültig")</x:f>
        <x:v>gültig</x:v>
      </x:c>
      <x:c r="F7" s="9"/>
    </x:row>
    <x:row r="8" ht="23" customHeight="1">
      <x:c r="A8" s="9" t="str">
        <x:v>Schnittfuge je Teil</x:v>
      </x:c>
      <x:c r="B8" s="9" t="n">
        <x:v>3</x:v>
      </x:c>
      <x:c r="C8" s="9" t="str">
        <x:v>ganze mm &gt;=0</x:v>
      </x:c>
      <x:c r="D8" s="9" t="str">
        <x:v>Parameterstatus</x:v>
      </x:c>
      <x:c r="E8" s="17" t="str">
        <x:f>IF(COUNT(B7:B10)&lt;&gt;4,"Parameter prüfen",IF(OR(B7&lt;=0,MIN(B8:B10)&lt;0,MOD(B7,1)&lt;&gt;0,MOD(B8,1)&lt;&gt;0,MOD(B9,1)&lt;&gt;0,MOD(B10,1)&lt;&gt;0,B9+B10&gt;=B7),"Parameter prüfen","gültig"))</x:f>
        <x:v>gültig</x:v>
      </x:c>
      <x:c r="F8" s="9"/>
    </x:row>
    <x:row r="9" ht="23" customHeight="1">
      <x:c r="A9" s="9" t="str">
        <x:v>Frontbeschnitt gesamt</x:v>
      </x:c>
      <x:c r="B9" s="9" t="n">
        <x:v>10</x:v>
      </x:c>
      <x:c r="C9" s="9" t="str">
        <x:v>ganze mm &gt;=0</x:v>
      </x:c>
      <x:c r="D9" s="9" t="str">
        <x:v>Teile insgesamt</x:v>
      </x:c>
      <x:c r="E9" s="17" t="n">
        <x:f>IF(E7="gültig",SUM(Fixlängen!C7:C16),"")</x:f>
        <x:v>8</x:v>
      </x:c>
      <x:c r="F9" s="9"/>
    </x:row>
    <x:row r="10" ht="23" customHeight="1">
      <x:c r="A10" s="9" t="str">
        <x:v>Endbeschnitt gesamt</x:v>
      </x:c>
      <x:c r="B10" s="9" t="n">
        <x:v>10</x:v>
      </x:c>
      <x:c r="C10" s="9" t="str">
        <x:v>ganze mm &gt;=0</x:v>
      </x:c>
      <x:c r="D10" s="9" t="str">
        <x:v>Rohstangen FFD</x:v>
      </x:c>
      <x:c r="E10" s="17" t="n">
        <x:f>IF(E7="gültig",MAX(Zuordnung!D7:D36),"")</x:f>
        <x:v>2</x:v>
      </x:c>
      <x:c r="F10" s="9"/>
    </x:row>
    <x:row r="11" ht="23" customHeight="1">
      <x:c r="A11" s="9"/>
      <x:c r="B11" s="9"/>
      <x:c r="C11" s="9"/>
      <x:c r="D11" s="9" t="str">
        <x:v>Längen-Untergrenze Stangen</x:v>
      </x:c>
      <x:c r="E11" s="17" t="n">
        <x:f>IF(E7="gültig",ROUNDUP(SUM(Zuordnung!C7:C36)/B12,0),"")</x:f>
        <x:v>2</x:v>
      </x:c>
      <x:c r="F11" s="9"/>
    </x:row>
    <x:row r="12" ht="23" customHeight="1">
      <x:c r="A12" s="9" t="str">
        <x:v>Nutzlänge je Stange</x:v>
      </x:c>
      <x:c r="B12" s="17" t="n">
        <x:f>IF(E8="gültig",B7-B9-B10,"")</x:f>
        <x:v>5980</x:v>
      </x:c>
      <x:c r="C12" s="9"/>
      <x:c r="D12" s="9" t="str">
        <x:v>Restlänge gesamt mm</x:v>
      </x:c>
      <x:c r="E12" s="17" t="n">
        <x:f>IF(E7="gültig",SUM(Stangen!F7:F36),"")</x:f>
        <x:v>336</x:v>
      </x:c>
      <x:c r="F12" s="9"/>
    </x:row>
    <x:row r="13" ht="23" customHeight="1">
      <x:c r="A13" s="9"/>
      <x:c r="B13" s="9"/>
      <x:c r="C13" s="9"/>
      <x:c r="D13" s="9" t="str">
        <x:v>Schnittfugen gesamt mm</x:v>
      </x:c>
      <x:c r="E13" s="17" t="n">
        <x:f>IF(E7="gültig",SUM(Stangen!D7:D36),"")</x:f>
        <x:v>24</x:v>
      </x:c>
      <x:c r="F13" s="9"/>
    </x:row>
    <x:row r="14" ht="23" customHeight="1">
      <x:c r="A14" s="9"/>
      <x:c r="B14" s="9"/>
      <x:c r="C14" s="9"/>
      <x:c r="D14" s="9" t="str">
        <x:v>Beschnitt gesamt mm</x:v>
      </x:c>
      <x:c r="E14" s="17" t="n">
        <x:f>IF(E7="gültig",SUM(Stangen!E7:E36),"")</x:f>
        <x:v>40</x:v>
      </x:c>
      <x:c r="F14" s="9"/>
    </x:row>
    <x:row r="15" ht="23" customHeight="1">
      <x:c r="A15" s="9"/>
      <x:c r="B15" s="9"/>
      <x:c r="C15" s="9"/>
      <x:c r="D15" s="9"/>
      <x:c r="E15" s="17"/>
      <x:c r="F15" s="9"/>
    </x:row>
    <x:row r="16" ht="23" customHeight="1">
      <x:c r="A16" s="9"/>
      <x:c r="B16" s="9"/>
      <x:c r="C16" s="9"/>
      <x:c r="D16" s="9" t="str">
        <x:v>Materialbilanz Fehler mm</x:v>
      </x:c>
      <x:c r="E16" s="17" t="n">
        <x:f>IF(E7="gültig",E10*B7-SUM(Stangen!C7:C36)-E12-E13-E14,"")</x:f>
        <x:v>0</x:v>
      </x:c>
      <x:c r="F16" s="9"/>
    </x:row>
    <x:row r="17" ht="23" customHeight="1">
      <x:c r="A17" s="9"/>
      <x:c r="B17" s="9"/>
      <x:c r="C17" s="9"/>
      <x:c r="D17" s="9"/>
      <x:c r="E17" s="9"/>
      <x:c r="F17" s="9"/>
    </x:row>
    <x:row r="18" ht="23" customHeight="1">
      <x:c r="A18" s="9"/>
      <x:c r="B18" s="9"/>
      <x:c r="C18" s="9"/>
      <x:c r="D18" s="9"/>
      <x:c r="E18" s="9"/>
      <x:c r="F18" s="9"/>
    </x:row>
    <x:row r="19" ht="23" customHeight="1">
      <x:c r="A19" s="9"/>
      <x:c r="B19" s="9"/>
      <x:c r="C19" s="9"/>
      <x:c r="D19" s="9"/>
      <x:c r="E19" s="9"/>
      <x:c r="F19" s="9"/>
    </x:row>
    <x:row r="20" ht="42" customHeight="1">
      <x:c r="A20" s="19" t="str">
        <x:v>Algorithmus: Fixlängen in Einzelteile auflösen, absteigend sortieren. Je Teil die erste Stange mit genügend freier Nutzlänge wählen, sonst nächste Stange. Dies ist First-Fit-Decreasing, eine Näherung ohne globale Optimalitätszusage.</x:v>
      </x:c>
      <x:c r="B20" s="19"/>
      <x:c r="C20" s="19"/>
      <x:c r="D20" s="19"/>
      <x:c r="E20" s="19"/>
      <x:c r="F20" s="19"/>
    </x:row>
    <x:row r="21" ht="23" customHeight="1">
      <x:c r="A21" s="9"/>
      <x:c r="B21" s="9"/>
      <x:c r="C21" s="9"/>
      <x:c r="D21" s="9"/>
      <x:c r="E21" s="9"/>
      <x:c r="F21" s="9"/>
    </x:row>
    <x:row r="22" ht="42" customHeight="1">
      <x:c r="A22" s="19" t="str">
        <x:v>Konservative Schnittkonvention: jede Teileentnahme verbraucht Länge plus eine Fuge, auch am exakt passenden letzten Teil. Front-/Endbeschnitt muss alle dort nötigen Verluste inklusive ihrer Schnitte bereits enthalten.</x:v>
      </x:c>
      <x:c r="B22" s="19"/>
      <x:c r="C22" s="19"/>
      <x:c r="D22" s="19"/>
      <x:c r="E22" s="19"/>
      <x:c r="F22" s="19"/>
    </x:row>
    <x:row r="23" ht="23" customHeight="1">
      <x:c r="A23" s="9"/>
      <x:c r="B23" s="9"/>
      <x:c r="C23" s="9"/>
      <x:c r="D23" s="9"/>
      <x:c r="E23" s="9"/>
      <x:c r="F23" s="9"/>
    </x:row>
    <x:row r="24" ht="42" customHeight="1">
      <x:c r="A24" s="19" t="str">
        <x:v>Grenzen: ein Material und ein Rohformat pro Datei, gerade Schnitte, ganze Millimeter, maximal10 verschiedene Längen/30 Teile. Keine2D-Platten, Gehrungen, Maschinenfreigabe, Restlager oder große Aufträge. Kein Solver und keine Makros erforderlich.</x:v>
      </x:c>
      <x:c r="B24" s="19"/>
      <x:c r="C24" s="19"/>
      <x:c r="D24" s="19"/>
      <x:c r="E24" s="19"/>
      <x:c r="F24" s="19"/>
    </x:row>
    <x:row r="25" ht="23" customHeight="1">
      <x:c r="A25" s="9"/>
      <x:c r="B25" s="9"/>
      <x:c r="C25" s="9"/>
      <x:c r="D25" s="9"/>
      <x:c r="E25" s="9"/>
      <x:c r="F25" s="9"/>
    </x:row>
    <x:row r="26" ht="42" customHeight="1">
      <x:c r="A26" s="19" t="str">
        <x:v>Gegenbeispiel ohne Fuge/Beschnitt: Stange10, Teile6,5,3,2,2,2. FFD braucht3 Stangen; ein exakter Plan nutzt2 (6+2+2 und5+3+2). Die Heuristik kann also mehr Stangen benötigen als nötig.</x:v>
      </x:c>
      <x:c r="B26" s="19"/>
      <x:c r="C26" s="19"/>
      <x:c r="D26" s="19"/>
      <x:c r="E26" s="19"/>
      <x:c r="F26" s="19"/>
    </x:row>
    <x:row r="27" ht="23" customHeight="1">
      <x:c r="A27" s="9"/>
      <x:c r="B27" s="9"/>
      <x:c r="C27" s="9"/>
      <x:c r="D27" s="9"/>
      <x:c r="E27" s="9"/>
      <x:c r="F27" s="9"/>
    </x:row>
    <x:row r="28" ht="42" customHeight="1">
      <x:c r="A28" s="19" t="str">
        <x:v>Quelle zur Problemklasse/Nebenbedingungen: FraunhoferSCAI AutoBarSizer. Eigenes begrenztes FFD-Modell; kein Nachbau des Fraunhofer-Algorithmus. Stand31.10.2026. https://www.scai.fraunhofer.de/de/geschaeftsfelder/optimierung/produkte/autobarsizer.html</x:v>
      </x:c>
      <x:c r="B28" s="19"/>
      <x:c r="C28" s="19"/>
      <x:c r="D28" s="19"/>
      <x:c r="E28" s="19"/>
      <x:c r="F28" s="19"/>
    </x:row>
    <x:row r="29" ht="23" customHeight="1">
      <x:c r="A29" s="9"/>
      <x:c r="B29" s="9"/>
      <x:c r="C29" s="9"/>
      <x:c r="D29" s="9"/>
      <x:c r="E29" s="9"/>
      <x:c r="F29" s="9"/>
    </x:row>
    <x:row r="30" ht="23" customHeight="1">
      <x:c r="A30" s="9"/>
      <x:c r="B30" s="9"/>
      <x:c r="C30" s="9"/>
      <x:c r="D30" s="9"/>
      <x:c r="E30" s="9"/>
      <x:c r="F30" s="9"/>
    </x:row>
    <x:row r="31" ht="23" customHeight="1">
      <x:c r="A31" s="9"/>
      <x:c r="B31" s="9"/>
      <x:c r="C31" s="9"/>
      <x:c r="D31" s="9"/>
      <x:c r="E31" s="9"/>
      <x:c r="F31" s="9"/>
    </x:row>
    <x:row r="32" ht="23" customHeight="1">
      <x:c r="A32" s="9"/>
      <x:c r="B32" s="9"/>
      <x:c r="C32" s="9"/>
      <x:c r="D32" s="9"/>
      <x:c r="E32" s="9"/>
      <x:c r="F32" s="9"/>
    </x:row>
    <x:row r="33" ht="23" customHeight="1">
      <x:c r="A33" s="9"/>
      <x:c r="B33" s="9"/>
      <x:c r="C33" s="9"/>
      <x:c r="D33" s="9"/>
      <x:c r="E33" s="9"/>
      <x:c r="F33" s="9"/>
    </x:row>
    <x:row r="34" ht="23" customHeight="1">
      <x:c r="A34" s="9"/>
      <x:c r="B34" s="9"/>
      <x:c r="C34" s="9"/>
      <x:c r="D34" s="9"/>
      <x:c r="E34" s="9"/>
      <x:c r="F34" s="9"/>
    </x:row>
    <x:row r="35" ht="23" customHeight="1">
      <x:c r="A35" s="9"/>
      <x:c r="B35" s="9"/>
      <x:c r="C35" s="9"/>
      <x:c r="D35" s="9"/>
      <x:c r="E35" s="9"/>
      <x:c r="F35" s="9"/>
    </x:row>
    <x:row r="36" ht="23" customHeight="1">
      <x:c r="A36" s="9"/>
      <x:c r="B36" s="9"/>
      <x:c r="C36" s="9"/>
      <x:c r="D36" s="9"/>
      <x:c r="E36" s="9"/>
      <x:c r="F36" s="9"/>
    </x:row>
    <x:row r="37" ht="23" customHeight="1">
      <x:c r="A37" s="9"/>
      <x:c r="B37" s="9"/>
      <x:c r="C37" s="9"/>
      <x:c r="D37" s="9"/>
      <x:c r="E37" s="9"/>
      <x:c r="F37" s="9"/>
    </x:row>
    <x:row r="38" ht="23" customHeight="1">
      <x:c r="A38" s="9"/>
      <x:c r="B38" s="9"/>
      <x:c r="C38" s="9"/>
      <x:c r="D38" s="9"/>
      <x:c r="E38" s="9"/>
      <x:c r="F38" s="9"/>
    </x:row>
    <x:row r="39" ht="23" customHeight="1">
      <x:c r="A39" s="9"/>
      <x:c r="B39" s="9"/>
      <x:c r="C39" s="9"/>
      <x:c r="D39" s="9"/>
      <x:c r="E39" s="9"/>
      <x:c r="F39" s="9"/>
    </x:row>
    <x:row r="40" ht="23" customHeight="1">
      <x:c r="A40" s="9"/>
      <x:c r="B40" s="9"/>
      <x:c r="C40" s="9"/>
      <x:c r="D40" s="9"/>
      <x:c r="E40" s="9"/>
      <x:c r="F40" s="9"/>
    </x:row>
    <x:row r="41" ht="23" customHeight="1">
      <x:c r="A41" s="9"/>
      <x:c r="B41" s="9"/>
      <x:c r="C41" s="9"/>
      <x:c r="D41" s="9"/>
      <x:c r="E41" s="9"/>
      <x:c r="F41" s="9"/>
    </x:row>
    <x:row r="42" ht="23" customHeight="1">
      <x:c r="A42" s="9"/>
      <x:c r="B42" s="9"/>
      <x:c r="C42" s="9"/>
      <x:c r="D42" s="9"/>
      <x:c r="E42" s="9"/>
      <x:c r="F42" s="9"/>
    </x:row>
    <x:row r="43" ht="23" customHeight="1">
      <x:c r="A43" s="9"/>
      <x:c r="B43" s="9"/>
      <x:c r="C43" s="9"/>
      <x:c r="D43" s="9"/>
      <x:c r="E43" s="9"/>
      <x:c r="F43" s="9"/>
    </x:row>
    <x:row r="44" ht="23" customHeight="1">
      <x:c r="A44" s="9"/>
      <x:c r="B44" s="9"/>
      <x:c r="C44" s="9"/>
      <x:c r="D44" s="9"/>
      <x:c r="E44" s="9"/>
      <x:c r="F44" s="9"/>
    </x:row>
    <x:row r="45" ht="23" customHeight="1">
      <x:c r="A45" s="9"/>
      <x:c r="B45" s="9"/>
      <x:c r="C45" s="9"/>
      <x:c r="D45" s="9"/>
      <x:c r="E45" s="9"/>
      <x:c r="F45" s="9"/>
    </x:row>
    <x:row r="46" ht="23" customHeight="1">
      <x:c r="A46" s="9"/>
      <x:c r="B46" s="9"/>
      <x:c r="C46" s="9"/>
      <x:c r="D46" s="9"/>
      <x:c r="E46" s="9"/>
      <x:c r="F46" s="9"/>
    </x:row>
    <x:row r="47" ht="23" customHeight="1">
      <x:c r="A47" s="9"/>
      <x:c r="B47" s="9"/>
      <x:c r="C47" s="9"/>
      <x:c r="D47" s="9"/>
      <x:c r="E47" s="9"/>
      <x:c r="F47" s="9"/>
    </x:row>
    <x:row r="48" ht="23" customHeight="1">
      <x:c r="A48" s="9"/>
      <x:c r="B48" s="9"/>
      <x:c r="C48" s="9"/>
      <x:c r="D48" s="9"/>
      <x:c r="E48" s="9"/>
      <x:c r="F48" s="9"/>
    </x:row>
    <x:row r="49" ht="23" customHeight="1">
      <x:c r="A49" s="9"/>
      <x:c r="B49" s="9"/>
      <x:c r="C49" s="9"/>
      <x:c r="D49" s="9"/>
      <x:c r="E49" s="9"/>
      <x:c r="F49" s="9"/>
    </x:row>
    <x:row r="50" ht="23" customHeight="1">
      <x:c r="A50" s="9"/>
      <x:c r="B50" s="9"/>
      <x:c r="C50" s="9"/>
      <x:c r="D50" s="9"/>
      <x:c r="E50" s="9"/>
      <x:c r="F50" s="9"/>
    </x:row>
    <x:row r="51" ht="23" customHeight="1">
      <x:c r="A51" s="9"/>
      <x:c r="B51" s="9"/>
      <x:c r="C51" s="9"/>
      <x:c r="D51" s="9"/>
      <x:c r="E51" s="9"/>
      <x:c r="F51" s="9"/>
    </x:row>
    <x:row r="52" ht="23" customHeight="1">
      <x:c r="A52" s="9"/>
      <x:c r="B52" s="9"/>
      <x:c r="C52" s="9"/>
      <x:c r="D52" s="9"/>
      <x:c r="E52" s="9"/>
      <x:c r="F52" s="9"/>
    </x:row>
    <x:row r="53" ht="23" customHeight="1">
      <x:c r="A53" s="9"/>
      <x:c r="B53" s="9"/>
      <x:c r="C53" s="9"/>
      <x:c r="D53" s="9"/>
      <x:c r="E53" s="9"/>
      <x:c r="F53" s="9"/>
    </x:row>
    <x:row r="54" ht="23" customHeight="1">
      <x:c r="A54" s="9"/>
      <x:c r="B54" s="9"/>
      <x:c r="C54" s="9"/>
      <x:c r="D54" s="9"/>
      <x:c r="E54" s="9"/>
      <x:c r="F54" s="9"/>
    </x:row>
    <x:row r="55" ht="23" customHeight="1">
      <x:c r="A55" s="9"/>
      <x:c r="B55" s="9"/>
      <x:c r="C55" s="9"/>
      <x:c r="D55" s="9"/>
      <x:c r="E55" s="9"/>
      <x:c r="F55" s="9"/>
    </x:row>
    <x:row r="56" ht="23" customHeight="1">
      <x:c r="A56" s="9"/>
      <x:c r="B56" s="9"/>
      <x:c r="C56" s="9"/>
      <x:c r="D56" s="9"/>
      <x:c r="E56" s="9"/>
      <x:c r="F56" s="9"/>
    </x:row>
    <x:row r="57" ht="23" customHeight="1">
      <x:c r="A57" s="9"/>
      <x:c r="B57" s="9"/>
      <x:c r="C57" s="9"/>
      <x:c r="D57" s="9"/>
      <x:c r="E57" s="9"/>
      <x:c r="F57" s="9"/>
    </x:row>
    <x:row r="58" ht="23" customHeight="1">
      <x:c r="A58" s="9"/>
      <x:c r="B58" s="9"/>
      <x:c r="C58" s="9"/>
      <x:c r="D58" s="9"/>
      <x:c r="E58" s="9"/>
      <x:c r="F58" s="9"/>
    </x:row>
    <x:row r="59" ht="23" customHeight="1">
      <x:c r="A59" s="9"/>
      <x:c r="B59" s="9"/>
      <x:c r="C59" s="9"/>
      <x:c r="D59" s="9"/>
      <x:c r="E59" s="9"/>
      <x:c r="F59" s="9"/>
    </x:row>
    <x:row r="60" ht="23" customHeight="1">
      <x:c r="A60" s="9"/>
      <x:c r="B60" s="9"/>
      <x:c r="C60" s="9"/>
      <x:c r="D60" s="9"/>
      <x:c r="E60" s="9"/>
      <x:c r="F60" s="9"/>
    </x:row>
    <x:row r="61" ht="23" customHeight="1">
      <x:c r="A61" s="9"/>
      <x:c r="B61" s="9"/>
      <x:c r="C61" s="9"/>
      <x:c r="D61" s="9"/>
      <x:c r="E61" s="9"/>
      <x:c r="F61" s="9"/>
    </x:row>
    <x:row r="62" ht="23" customHeight="1">
      <x:c r="A62" s="9"/>
      <x:c r="B62" s="9"/>
      <x:c r="C62" s="9"/>
      <x:c r="D62" s="9"/>
      <x:c r="E62" s="9"/>
      <x:c r="F62" s="9"/>
    </x:row>
    <x:row r="63" ht="23" customHeight="1">
      <x:c r="A63" s="9"/>
      <x:c r="B63" s="9"/>
      <x:c r="C63" s="9"/>
      <x:c r="D63" s="9"/>
      <x:c r="E63" s="9"/>
      <x:c r="F63" s="9"/>
    </x:row>
    <x:row r="64" ht="23" customHeight="1">
      <x:c r="A64" s="9"/>
      <x:c r="B64" s="9"/>
      <x:c r="C64" s="9"/>
      <x:c r="D64" s="9"/>
      <x:c r="E64" s="9"/>
      <x:c r="F64" s="9"/>
    </x:row>
    <x:row r="65" ht="23" customHeight="1">
      <x:c r="A65" s="9"/>
      <x:c r="B65" s="9"/>
      <x:c r="C65" s="9"/>
      <x:c r="D65" s="9"/>
      <x:c r="E65" s="9"/>
      <x:c r="F65" s="9"/>
    </x:row>
    <x:row r="66" ht="23" customHeight="1">
      <x:c r="A66" s="9"/>
      <x:c r="B66" s="9"/>
      <x:c r="C66" s="9"/>
      <x:c r="D66" s="9"/>
      <x:c r="E66" s="9"/>
      <x:c r="F66" s="9"/>
    </x:row>
    <x:row r="67" ht="23" customHeight="1">
      <x:c r="A67" s="9"/>
      <x:c r="B67" s="9"/>
      <x:c r="C67" s="9"/>
      <x:c r="D67" s="9"/>
      <x:c r="E67" s="9"/>
      <x:c r="F67" s="9"/>
    </x:row>
    <x:row r="68" ht="23" customHeight="1">
      <x:c r="A68" s="9"/>
      <x:c r="B68" s="9"/>
      <x:c r="C68" s="9"/>
      <x:c r="D68" s="9"/>
      <x:c r="E68" s="9"/>
      <x:c r="F68" s="9"/>
    </x:row>
    <x:row r="69" ht="23" customHeight="1">
      <x:c r="A69" s="9"/>
      <x:c r="B69" s="9"/>
      <x:c r="C69" s="9"/>
      <x:c r="D69" s="9"/>
      <x:c r="E69" s="9"/>
      <x:c r="F69" s="9"/>
    </x:row>
    <x:row r="70" ht="23" customHeight="1">
      <x:c r="A70" s="9"/>
      <x:c r="B70" s="9"/>
      <x:c r="C70" s="9"/>
      <x:c r="D70" s="9"/>
      <x:c r="E70" s="9"/>
      <x:c r="F70" s="9"/>
    </x:row>
    <x:row r="71" ht="23" customHeight="1">
      <x:c r="A71" s="9"/>
      <x:c r="B71" s="9"/>
      <x:c r="C71" s="9"/>
      <x:c r="D71" s="9"/>
      <x:c r="E71" s="9"/>
      <x:c r="F71" s="9"/>
    </x:row>
    <x:row r="72" ht="23" customHeight="1">
      <x:c r="A72" s="9"/>
      <x:c r="B72" s="9"/>
      <x:c r="C72" s="9"/>
      <x:c r="D72" s="9"/>
      <x:c r="E72" s="9"/>
      <x:c r="F72" s="9"/>
    </x:row>
    <x:row r="73" ht="23" customHeight="1">
      <x:c r="A73" s="9"/>
      <x:c r="B73" s="9"/>
      <x:c r="C73" s="9"/>
      <x:c r="D73" s="9"/>
      <x:c r="E73" s="9"/>
      <x:c r="F73" s="9"/>
    </x:row>
    <x:row r="74" ht="23" customHeight="1">
      <x:c r="A74" s="9"/>
      <x:c r="B74" s="9"/>
      <x:c r="C74" s="9"/>
      <x:c r="D74" s="9"/>
      <x:c r="E74" s="9"/>
      <x:c r="F74" s="9"/>
    </x:row>
    <x:row r="75" ht="23" customHeight="1">
      <x:c r="A75" s="9"/>
      <x:c r="B75" s="9"/>
      <x:c r="C75" s="9"/>
      <x:c r="D75" s="9"/>
      <x:c r="E75" s="9"/>
      <x:c r="F75" s="9"/>
    </x:row>
    <x:row r="76" ht="23" customHeight="1">
      <x:c r="A76" s="9"/>
      <x:c r="B76" s="9"/>
      <x:c r="C76" s="9"/>
      <x:c r="D76" s="9"/>
      <x:c r="E76" s="9"/>
      <x:c r="F76" s="9"/>
    </x:row>
    <x:row r="77" ht="23" customHeight="1">
      <x:c r="A77" s="9"/>
      <x:c r="B77" s="9"/>
      <x:c r="C77" s="9"/>
      <x:c r="D77" s="9"/>
      <x:c r="E77" s="9"/>
      <x:c r="F77" s="9"/>
    </x:row>
    <x:row r="78" ht="23" customHeight="1">
      <x:c r="A78" s="9"/>
      <x:c r="B78" s="9"/>
      <x:c r="C78" s="9"/>
      <x:c r="D78" s="9"/>
      <x:c r="E78" s="9"/>
      <x:c r="F78" s="9"/>
    </x:row>
    <x:row r="79" ht="23" customHeight="1">
      <x:c r="A79" s="9"/>
      <x:c r="B79" s="9"/>
      <x:c r="C79" s="9"/>
      <x:c r="D79" s="9"/>
      <x:c r="E79" s="9"/>
      <x:c r="F79" s="9"/>
    </x:row>
    <x:row r="80" ht="23" customHeight="1">
      <x:c r="A80" s="9"/>
      <x:c r="B80" s="9"/>
      <x:c r="C80" s="9"/>
      <x:c r="D80" s="9"/>
      <x:c r="E80" s="9"/>
      <x:c r="F80" s="9"/>
    </x:row>
    <x:row r="81" ht="23" customHeight="1">
      <x:c r="A81" s="9"/>
      <x:c r="B81" s="9"/>
      <x:c r="C81" s="9"/>
      <x:c r="D81" s="9"/>
      <x:c r="E81" s="9"/>
      <x:c r="F81" s="9"/>
    </x:row>
    <x:row r="82" ht="23" customHeight="1">
      <x:c r="A82" s="9"/>
      <x:c r="B82" s="9"/>
      <x:c r="C82" s="9"/>
      <x:c r="D82" s="9"/>
      <x:c r="E82" s="9"/>
      <x:c r="F82" s="9"/>
    </x:row>
    <x:row r="83" ht="23" customHeight="1">
      <x:c r="A83" s="9"/>
      <x:c r="B83" s="9"/>
      <x:c r="C83" s="9"/>
      <x:c r="D83" s="9"/>
      <x:c r="E83" s="9"/>
      <x:c r="F83" s="9"/>
    </x:row>
    <x:row r="84" ht="23" customHeight="1">
      <x:c r="A84" s="9"/>
      <x:c r="B84" s="9"/>
      <x:c r="C84" s="9"/>
      <x:c r="D84" s="9"/>
      <x:c r="E84" s="9"/>
      <x:c r="F84" s="9"/>
    </x:row>
    <x:row r="85" ht="23" customHeight="1">
      <x:c r="A85" s="9"/>
      <x:c r="B85" s="9"/>
      <x:c r="C85" s="9"/>
      <x:c r="D85" s="9"/>
      <x:c r="E85" s="9"/>
      <x:c r="F85" s="9"/>
    </x:row>
    <x:row r="86" ht="23" customHeight="1">
      <x:c r="A86" s="9"/>
      <x:c r="B86" s="9"/>
      <x:c r="C86" s="9"/>
      <x:c r="D86" s="9"/>
      <x:c r="E86" s="9"/>
      <x:c r="F86" s="9"/>
    </x:row>
    <x:row r="87" ht="23" customHeight="1">
      <x:c r="A87" s="9"/>
      <x:c r="B87" s="9"/>
      <x:c r="C87" s="9"/>
      <x:c r="D87" s="9"/>
      <x:c r="E87" s="9"/>
      <x:c r="F87" s="9"/>
    </x:row>
    <x:row r="88" ht="23" customHeight="1">
      <x:c r="A88" s="9"/>
      <x:c r="B88" s="9"/>
      <x:c r="C88" s="9"/>
      <x:c r="D88" s="9"/>
      <x:c r="E88" s="9"/>
      <x:c r="F88" s="9"/>
    </x:row>
    <x:row r="89" ht="23" customHeight="1">
      <x:c r="A89" s="9"/>
      <x:c r="B89" s="9"/>
      <x:c r="C89" s="9"/>
      <x:c r="D89" s="9"/>
      <x:c r="E89" s="9"/>
      <x:c r="F89" s="9"/>
    </x:row>
    <x:row r="90" ht="23" customHeight="1">
      <x:c r="A90" s="9"/>
      <x:c r="B90" s="9"/>
      <x:c r="C90" s="9"/>
      <x:c r="D90" s="9"/>
      <x:c r="E90" s="9"/>
      <x:c r="F90" s="9"/>
    </x:row>
    <x:row r="91" ht="23" customHeight="1">
      <x:c r="A91" s="9"/>
      <x:c r="B91" s="9"/>
      <x:c r="C91" s="9"/>
      <x:c r="D91" s="9"/>
      <x:c r="E91" s="9"/>
      <x:c r="F91" s="9"/>
    </x:row>
    <x:row r="92" ht="23" customHeight="1">
      <x:c r="A92" s="9"/>
      <x:c r="B92" s="9"/>
      <x:c r="C92" s="9"/>
      <x:c r="D92" s="9"/>
      <x:c r="E92" s="9"/>
      <x:c r="F92" s="9"/>
    </x:row>
    <x:row r="93" ht="23" customHeight="1">
      <x:c r="A93" s="9"/>
      <x:c r="B93" s="9"/>
      <x:c r="C93" s="9"/>
      <x:c r="D93" s="9"/>
      <x:c r="E93" s="9"/>
      <x:c r="F93" s="9"/>
    </x:row>
    <x:row r="94" ht="23" customHeight="1">
      <x:c r="A94" s="9"/>
      <x:c r="B94" s="9"/>
      <x:c r="C94" s="9"/>
      <x:c r="D94" s="9"/>
      <x:c r="E94" s="9"/>
      <x:c r="F94" s="9"/>
    </x:row>
    <x:row r="95" ht="23" customHeight="1">
      <x:c r="A95" s="9"/>
      <x:c r="B95" s="9"/>
      <x:c r="C95" s="9"/>
      <x:c r="D95" s="9"/>
      <x:c r="E95" s="9"/>
      <x:c r="F95" s="9"/>
    </x:row>
    <x:row r="96" ht="23" customHeight="1">
      <x:c r="A96" s="9"/>
      <x:c r="B96" s="9"/>
      <x:c r="C96" s="9"/>
      <x:c r="D96" s="9"/>
      <x:c r="E96" s="9"/>
      <x:c r="F96" s="9"/>
    </x:row>
    <x:row r="97" ht="23" customHeight="1">
      <x:c r="A97" s="9"/>
      <x:c r="B97" s="9"/>
      <x:c r="C97" s="9"/>
      <x:c r="D97" s="9"/>
      <x:c r="E97" s="9"/>
      <x:c r="F97" s="9"/>
    </x:row>
    <x:row r="98" ht="23" customHeight="1">
      <x:c r="A98" s="9"/>
      <x:c r="B98" s="9"/>
      <x:c r="C98" s="9"/>
      <x:c r="D98" s="9"/>
      <x:c r="E98" s="9"/>
      <x:c r="F98" s="9"/>
    </x:row>
    <x:row r="99" ht="23" customHeight="1">
      <x:c r="A99" s="9"/>
      <x:c r="B99" s="9"/>
      <x:c r="C99" s="9"/>
      <x:c r="D99" s="9"/>
      <x:c r="E99" s="9"/>
      <x:c r="F99" s="9"/>
    </x:row>
    <x:row r="100" ht="23" customHeight="1">
      <x:c r="A100" s="9"/>
      <x:c r="B100" s="9"/>
      <x:c r="C100" s="9"/>
      <x:c r="D100" s="9"/>
      <x:c r="E100" s="9"/>
      <x:c r="F100" s="9"/>
    </x:row>
    <x:row r="101" ht="23" customHeight="1">
      <x:c r="A101" s="9"/>
      <x:c r="B101" s="9"/>
      <x:c r="C101" s="9"/>
      <x:c r="D101" s="9"/>
      <x:c r="E101" s="9"/>
      <x:c r="F101" s="9"/>
    </x:row>
    <x:row r="102" ht="23" customHeight="1">
      <x:c r="A102" s="9"/>
      <x:c r="B102" s="9"/>
      <x:c r="C102" s="9"/>
      <x:c r="D102" s="9"/>
      <x:c r="E102" s="9"/>
      <x:c r="F102" s="9"/>
    </x:row>
    <x:row r="103" ht="23" customHeight="1">
      <x:c r="A103" s="9"/>
      <x:c r="B103" s="9"/>
      <x:c r="C103" s="9"/>
      <x:c r="D103" s="9"/>
      <x:c r="E103" s="9"/>
      <x:c r="F103" s="9"/>
    </x:row>
    <x:row r="104" ht="23" customHeight="1">
      <x:c r="A104" s="9"/>
      <x:c r="B104" s="9"/>
      <x:c r="C104" s="9"/>
      <x:c r="D104" s="9"/>
      <x:c r="E104" s="9"/>
      <x:c r="F104" s="9"/>
    </x:row>
    <x:row r="105" ht="23" customHeight="1">
      <x:c r="A105" s="9"/>
      <x:c r="B105" s="9"/>
      <x:c r="C105" s="9"/>
      <x:c r="D105" s="9"/>
      <x:c r="E105" s="9"/>
      <x:c r="F105" s="9"/>
    </x:row>
    <x:row r="106" ht="23" customHeight="1">
      <x:c r="A106" s="9"/>
      <x:c r="B106" s="9"/>
      <x:c r="C106" s="9"/>
      <x:c r="D106" s="9"/>
      <x:c r="E106" s="9"/>
      <x:c r="F106" s="9"/>
    </x:row>
    <x:row r="107" ht="23" customHeight="1">
      <x:c r="A107" s="2"/>
      <x:c r="B107" s="2"/>
      <x:c r="C107" s="2"/>
      <x:c r="D107" s="2"/>
      <x:c r="E107" s="2"/>
      <x:c r="F107" s="2"/>
    </x:row>
    <x:row r="108" ht="23" customHeight="1">
      <x:c r="A108" s="2"/>
      <x:c r="B108" s="2"/>
      <x:c r="C108" s="2"/>
      <x:c r="D108" s="2"/>
      <x:c r="E108" s="2"/>
      <x:c r="F108" s="2"/>
    </x:row>
    <x:row r="109" ht="23" customHeight="1">
      <x:c r="A109" s="13" t="str">
        <x:v>Excelvorlage.de öffnen</x:v>
      </x:c>
      <x:c r="B109" s="13"/>
      <x:c r="C109" s="13"/>
      <x:c r="D109" s="13"/>
      <x:c r="E109" s="13"/>
      <x:c r="F109" s="13"/>
    </x:row>
    <x:row r="110" ht="23" customHeight="1">
      <x:c r="A110" s="13" t="str">
        <x:v>Anleitung zur Vorlage öffnen</x:v>
      </x:c>
      <x:c r="B110" s="13"/>
      <x:c r="C110" s="13"/>
      <x:c r="D110" s="13"/>
      <x:c r="E110" s="13"/>
      <x:c r="F110" s="13"/>
    </x:row>
  </x:sheetData>
  <x:mergeCells>
    <x:mergeCell ref="A1:B1"/>
    <x:mergeCell ref="A2:F2"/>
    <x:mergeCell ref="A3:F3"/>
    <x:mergeCell ref="A4:F4"/>
    <x:mergeCell ref="A109:F109"/>
    <x:mergeCell ref="A110:F110"/>
    <x:mergeCell ref="A20:F20"/>
    <x:mergeCell ref="A22:F22"/>
    <x:mergeCell ref="A24:F24"/>
    <x:mergeCell ref="A26:F26"/>
    <x:mergeCell ref="A28:F28"/>
  </x:mergeCells>
  <x:hyperlinks>
    <x:hyperlink xmlns:ns1="http://schemas.openxmlformats.org/officeDocument/2006/relationships" ref="A109" ns1:id="evLink109"/>
    <x:hyperlink xmlns:ns2="http://schemas.openxmlformats.org/officeDocument/2006/relationships" ref="A110" ns2:id="evLink110"/>
  </x:hyperlinks>
  <x:pageMargins left="0.7" right="0.7" top="0.75" bottom="0.75" header="0.3" footer="0.3"/>
  <x:drawing xmlns:r="http://schemas.openxmlformats.org/officeDocument/2006/relationships" r:id="R94ee79978b6b4f74"/>
</x:worksheet>
</file>

<file path=xl/worksheets/sheet2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1" hidden="0" customWidth="1"/>
    <x:col min="2" max="2" width="23" hidden="0" customWidth="1"/>
    <x:col min="3" max="3" width="26" hidden="0" customWidth="1"/>
    <x:col min="4" max="4" width="32" hidden="0" customWidth="1"/>
    <x:col min="5" max="5" width="28" hidden="0" customWidth="1"/>
    <x:col min="6" max="6" width="28" hidden="0" customWidth="1"/>
    <x:col min="8" max="8" width="25" hidden="0" customWidth="1"/>
    <x:col min="9" max="9" width="25" hidden="0" customWidth="1"/>
  </x:cols>
  <x:sheetData>
    <x:row r="1" ht="53" customHeight="1">
      <x:c r="A1" s="4" t="str">
        <x:v>Zuschnitt: Fixlängen</x:v>
      </x:c>
      <x:c r="B1" s="4"/>
      <x:c r="C1" s="2"/>
      <x:c r="D1" s="2"/>
      <x:c r="E1" s="2"/>
      <x:c r="F1" s="2"/>
    </x:row>
    <x:row r="2" ht="27" customHeight="1">
      <x:c r="A2" s="6" t="str">
        <x:v>Kostenlose Excel-Vorlage · Alle Beispiele sind fiktiv.</x:v>
      </x:c>
      <x:c r="B2" s="6"/>
      <x:c r="C2" s="6"/>
      <x:c r="D2" s="6"/>
      <x:c r="E2" s="6"/>
      <x:c r="F2" s="6"/>
    </x:row>
    <x:row r="3" ht="27" customHeight="1">
      <x:c r="A3" s="8" t="str">
        <x:v>Grün: Formeln. Weiß: Eingaben. Formeln nicht überschreiben.</x:v>
      </x:c>
      <x:c r="B3" s="8"/>
      <x:c r="C3" s="8"/>
      <x:c r="D3" s="8"/>
      <x:c r="E3" s="8"/>
      <x:c r="F3" s="8"/>
    </x:row>
    <x:row r="4" ht="48" customHeight="1">
      <x:c r="A4" s="6" t="str">
        <x:v>Bis zu10 unterschiedliche Fixlängen. Gleiche Längen bündeln. Anzahl ganzzahlig&gt;=0, gesamte Stückzahl1bis30. Stückzahlen werden automatisch in Einzelteile aufgelöst; alle Beispiele sind fiktiv.</x:v>
      </x:c>
      <x:c r="B4" s="6"/>
      <x:c r="C4" s="6"/>
      <x:c r="D4" s="6"/>
      <x:c r="E4" s="6"/>
      <x:c r="F4" s="6"/>
    </x:row>
    <x:row r="5" ht="23" customHeight="1">
      <x:c r="A5" s="2"/>
      <x:c r="B5" s="2"/>
      <x:c r="C5" s="2"/>
      <x:c r="D5" s="2"/>
      <x:c r="E5" s="2"/>
      <x:c r="F5" s="2"/>
    </x:row>
    <x:row r="6" ht="42" customHeight="1">
      <x:c r="A6" s="12" t="str">
        <x:v>Teiltyp / ID</x:v>
      </x:c>
      <x:c r="B6" s="12" t="str">
        <x:v>Länge mm</x:v>
      </x:c>
      <x:c r="C6" s="12" t="str">
        <x:v>Anzahl</x:v>
      </x:c>
      <x:c r="D6" s="12" t="str">
        <x:v>Prüfung</x:v>
      </x:c>
      <x:c r="E6" s="12" t="str">
        <x:v>Anzahl kumuliert</x:v>
      </x:c>
      <x:c r="F6" s="12" t="str">
        <x:v>Anzahl davor</x:v>
      </x:c>
      <x:c r="H6" s="16" t="str">
        <x:v>Einzelteil Nr.</x:v>
      </x:c>
      <x:c r="I6" s="16" t="str">
        <x:v>Länge expandiert mm</x:v>
      </x:c>
    </x:row>
    <x:row r="7" ht="23" customHeight="1">
      <x:c r="A7" s="9" t="str">
        <x:v>FIKTIV-A</x:v>
      </x:c>
      <x:c r="B7" s="9" t="n">
        <x:v>2400</x:v>
      </x:c>
      <x:c r="C7" s="9" t="n">
        <x:v>2</x:v>
      </x:c>
      <x:c r="D7" s="17" t="str">
        <x:f>IF(COUNTA(A7:C7)=0,"",IF(OR(A7="",COUNT(B7:C7)&lt;&gt;2),"Eingaben prüfen",IF(OR(B7&lt;=0,C7&lt;0,MOD(B7,1)&lt;&gt;0,MOD(C7,1)&lt;&gt;0,COUNTIF($A$7:$A$16,A7)&gt;1,COUNTIF($B$7:$B$16,B7)&gt;1,Ergebnis!$E$8&lt;&gt;"gültig"),"Eingaben prüfen",IF(B7+Ergebnis!$B$8&gt;Ergebnis!$B$12,"Teil zu lang","gültig"))))</x:f>
        <x:v>gültig</x:v>
      </x:c>
      <x:c r="E7" s="17" t="n">
        <x:f>SUM($C$7:C7)</x:f>
        <x:v>2</x:v>
      </x:c>
      <x:c r="F7" s="17" t="n">
        <x:f>E7-IF(ISNUMBER(C7),C7,0)</x:f>
        <x:v>0</x:v>
      </x:c>
      <x:c r="H7" s="1" t="n">
        <x:v>1</x:v>
      </x:c>
      <x:c r="I7" s="18" t="n">
        <x:f>IF(AND(Ergebnis!$E$7="gültig",H7&lt;=SUM($C$7:$C$16)),INDEX($B$7:$B$16,MATCH(H7-1,$F$7:$F$16,1)),0)</x:f>
        <x:v>2400</x:v>
      </x:c>
    </x:row>
    <x:row r="8" ht="23" customHeight="1">
      <x:c r="A8" s="9" t="str">
        <x:v>FIKTIV-B</x:v>
      </x:c>
      <x:c r="B8" s="9" t="n">
        <x:v>1700</x:v>
      </x:c>
      <x:c r="C8" s="9" t="n">
        <x:v>2</x:v>
      </x:c>
      <x:c r="D8" s="17" t="str">
        <x:f>IF(COUNTA(A8:C8)=0,"",IF(OR(A8="",COUNT(B8:C8)&lt;&gt;2),"Eingaben prüfen",IF(OR(B8&lt;=0,C8&lt;0,MOD(B8,1)&lt;&gt;0,MOD(C8,1)&lt;&gt;0,COUNTIF($A$7:$A$16,A8)&gt;1,COUNTIF($B$7:$B$16,B8)&gt;1,Ergebnis!$E$8&lt;&gt;"gültig"),"Eingaben prüfen",IF(B8+Ergebnis!$B$8&gt;Ergebnis!$B$12,"Teil zu lang","gültig"))))</x:f>
        <x:v>gültig</x:v>
      </x:c>
      <x:c r="E8" s="17" t="n">
        <x:f>SUM($C$7:C8)</x:f>
        <x:v>4</x:v>
      </x:c>
      <x:c r="F8" s="17" t="n">
        <x:f>E8-IF(ISNUMBER(C8),C8,0)</x:f>
        <x:v>2</x:v>
      </x:c>
      <x:c r="H8" s="1" t="n">
        <x:v>2</x:v>
      </x:c>
      <x:c r="I8" s="18" t="n">
        <x:f>IF(AND(Ergebnis!$E$7="gültig",H8&lt;=SUM($C$7:$C$16)),INDEX($B$7:$B$16,MATCH(H8-1,$F$7:$F$16,1)),0)</x:f>
        <x:v>2400</x:v>
      </x:c>
    </x:row>
    <x:row r="9" ht="23" customHeight="1">
      <x:c r="A9" s="9" t="str">
        <x:v>FIKTIV-C</x:v>
      </x:c>
      <x:c r="B9" s="9" t="n">
        <x:v>1200</x:v>
      </x:c>
      <x:c r="C9" s="9" t="n">
        <x:v>2</x:v>
      </x:c>
      <x:c r="D9" s="17" t="str">
        <x:f>IF(COUNTA(A9:C9)=0,"",IF(OR(A9="",COUNT(B9:C9)&lt;&gt;2),"Eingaben prüfen",IF(OR(B9&lt;=0,C9&lt;0,MOD(B9,1)&lt;&gt;0,MOD(C9,1)&lt;&gt;0,COUNTIF($A$7:$A$16,A9)&gt;1,COUNTIF($B$7:$B$16,B9)&gt;1,Ergebnis!$E$8&lt;&gt;"gültig"),"Eingaben prüfen",IF(B9+Ergebnis!$B$8&gt;Ergebnis!$B$12,"Teil zu lang","gültig"))))</x:f>
        <x:v>gültig</x:v>
      </x:c>
      <x:c r="E9" s="17" t="n">
        <x:f>SUM($C$7:C9)</x:f>
        <x:v>6</x:v>
      </x:c>
      <x:c r="F9" s="17" t="n">
        <x:f>E9-IF(ISNUMBER(C9),C9,0)</x:f>
        <x:v>4</x:v>
      </x:c>
      <x:c r="H9" s="1" t="n">
        <x:v>3</x:v>
      </x:c>
      <x:c r="I9" s="18" t="n">
        <x:f>IF(AND(Ergebnis!$E$7="gültig",H9&lt;=SUM($C$7:$C$16)),INDEX($B$7:$B$16,MATCH(H9-1,$F$7:$F$16,1)),0)</x:f>
        <x:v>1700</x:v>
      </x:c>
    </x:row>
    <x:row r="10" ht="23" customHeight="1">
      <x:c r="A10" s="9" t="str">
        <x:v>FIKTIV-D</x:v>
      </x:c>
      <x:c r="B10" s="9" t="n">
        <x:v>500</x:v>
      </x:c>
      <x:c r="C10" s="9" t="n">
        <x:v>2</x:v>
      </x:c>
      <x:c r="D10" s="17" t="str">
        <x:f>IF(COUNTA(A10:C10)=0,"",IF(OR(A10="",COUNT(B10:C10)&lt;&gt;2),"Eingaben prüfen",IF(OR(B10&lt;=0,C10&lt;0,MOD(B10,1)&lt;&gt;0,MOD(C10,1)&lt;&gt;0,COUNTIF($A$7:$A$16,A10)&gt;1,COUNTIF($B$7:$B$16,B10)&gt;1,Ergebnis!$E$8&lt;&gt;"gültig"),"Eingaben prüfen",IF(B10+Ergebnis!$B$8&gt;Ergebnis!$B$12,"Teil zu lang","gültig"))))</x:f>
        <x:v>gültig</x:v>
      </x:c>
      <x:c r="E10" s="17" t="n">
        <x:f>SUM($C$7:C10)</x:f>
        <x:v>8</x:v>
      </x:c>
      <x:c r="F10" s="17" t="n">
        <x:f>E10-IF(ISNUMBER(C10),C10,0)</x:f>
        <x:v>6</x:v>
      </x:c>
      <x:c r="H10" s="1" t="n">
        <x:v>4</x:v>
      </x:c>
      <x:c r="I10" s="18" t="n">
        <x:f>IF(AND(Ergebnis!$E$7="gültig",H10&lt;=SUM($C$7:$C$16)),INDEX($B$7:$B$16,MATCH(H10-1,$F$7:$F$16,1)),0)</x:f>
        <x:v>1700</x:v>
      </x:c>
    </x:row>
    <x:row r="11" ht="23" customHeight="1">
      <x:c r="A11" s="9"/>
      <x:c r="B11" s="9"/>
      <x:c r="C11" s="9"/>
      <x:c r="D11" s="17" t="str">
        <x:f>IF(COUNTA(A11:C11)=0,"",IF(OR(A11="",COUNT(B11:C11)&lt;&gt;2),"Eingaben prüfen",IF(OR(B11&lt;=0,C11&lt;0,MOD(B11,1)&lt;&gt;0,MOD(C11,1)&lt;&gt;0,COUNTIF($A$7:$A$16,A11)&gt;1,COUNTIF($B$7:$B$16,B11)&gt;1,Ergebnis!$E$8&lt;&gt;"gültig"),"Eingaben prüfen",IF(B11+Ergebnis!$B$8&gt;Ergebnis!$B$12,"Teil zu lang","gültig"))))</x:f>
      </x:c>
      <x:c r="E11" s="17" t="n">
        <x:f>SUM($C$7:C11)</x:f>
        <x:v>8</x:v>
      </x:c>
      <x:c r="F11" s="17" t="n">
        <x:f>E11-IF(ISNUMBER(C11),C11,0)</x:f>
        <x:v>8</x:v>
      </x:c>
      <x:c r="H11" s="1" t="n">
        <x:v>5</x:v>
      </x:c>
      <x:c r="I11" s="18" t="n">
        <x:f>IF(AND(Ergebnis!$E$7="gültig",H11&lt;=SUM($C$7:$C$16)),INDEX($B$7:$B$16,MATCH(H11-1,$F$7:$F$16,1)),0)</x:f>
        <x:v>1200</x:v>
      </x:c>
    </x:row>
    <x:row r="12" ht="23" customHeight="1">
      <x:c r="A12" s="9"/>
      <x:c r="B12" s="9"/>
      <x:c r="C12" s="9"/>
      <x:c r="D12" s="17" t="str">
        <x:f>IF(COUNTA(A12:C12)=0,"",IF(OR(A12="",COUNT(B12:C12)&lt;&gt;2),"Eingaben prüfen",IF(OR(B12&lt;=0,C12&lt;0,MOD(B12,1)&lt;&gt;0,MOD(C12,1)&lt;&gt;0,COUNTIF($A$7:$A$16,A12)&gt;1,COUNTIF($B$7:$B$16,B12)&gt;1,Ergebnis!$E$8&lt;&gt;"gültig"),"Eingaben prüfen",IF(B12+Ergebnis!$B$8&gt;Ergebnis!$B$12,"Teil zu lang","gültig"))))</x:f>
      </x:c>
      <x:c r="E12" s="17" t="n">
        <x:f>SUM($C$7:C12)</x:f>
        <x:v>8</x:v>
      </x:c>
      <x:c r="F12" s="17" t="n">
        <x:f>E12-IF(ISNUMBER(C12),C12,0)</x:f>
        <x:v>8</x:v>
      </x:c>
      <x:c r="H12" s="1" t="n">
        <x:v>6</x:v>
      </x:c>
      <x:c r="I12" s="18" t="n">
        <x:f>IF(AND(Ergebnis!$E$7="gültig",H12&lt;=SUM($C$7:$C$16)),INDEX($B$7:$B$16,MATCH(H12-1,$F$7:$F$16,1)),0)</x:f>
        <x:v>1200</x:v>
      </x:c>
    </x:row>
    <x:row r="13" ht="23" customHeight="1">
      <x:c r="A13" s="9"/>
      <x:c r="B13" s="9"/>
      <x:c r="C13" s="9"/>
      <x:c r="D13" s="17" t="str">
        <x:f>IF(COUNTA(A13:C13)=0,"",IF(OR(A13="",COUNT(B13:C13)&lt;&gt;2),"Eingaben prüfen",IF(OR(B13&lt;=0,C13&lt;0,MOD(B13,1)&lt;&gt;0,MOD(C13,1)&lt;&gt;0,COUNTIF($A$7:$A$16,A13)&gt;1,COUNTIF($B$7:$B$16,B13)&gt;1,Ergebnis!$E$8&lt;&gt;"gültig"),"Eingaben prüfen",IF(B13+Ergebnis!$B$8&gt;Ergebnis!$B$12,"Teil zu lang","gültig"))))</x:f>
      </x:c>
      <x:c r="E13" s="17" t="n">
        <x:f>SUM($C$7:C13)</x:f>
        <x:v>8</x:v>
      </x:c>
      <x:c r="F13" s="17" t="n">
        <x:f>E13-IF(ISNUMBER(C13),C13,0)</x:f>
        <x:v>8</x:v>
      </x:c>
      <x:c r="H13" s="1" t="n">
        <x:v>7</x:v>
      </x:c>
      <x:c r="I13" s="18" t="n">
        <x:f>IF(AND(Ergebnis!$E$7="gültig",H13&lt;=SUM($C$7:$C$16)),INDEX($B$7:$B$16,MATCH(H13-1,$F$7:$F$16,1)),0)</x:f>
        <x:v>500</x:v>
      </x:c>
    </x:row>
    <x:row r="14" ht="23" customHeight="1">
      <x:c r="A14" s="9"/>
      <x:c r="B14" s="9"/>
      <x:c r="C14" s="9"/>
      <x:c r="D14" s="17" t="str">
        <x:f>IF(COUNTA(A14:C14)=0,"",IF(OR(A14="",COUNT(B14:C14)&lt;&gt;2),"Eingaben prüfen",IF(OR(B14&lt;=0,C14&lt;0,MOD(B14,1)&lt;&gt;0,MOD(C14,1)&lt;&gt;0,COUNTIF($A$7:$A$16,A14)&gt;1,COUNTIF($B$7:$B$16,B14)&gt;1,Ergebnis!$E$8&lt;&gt;"gültig"),"Eingaben prüfen",IF(B14+Ergebnis!$B$8&gt;Ergebnis!$B$12,"Teil zu lang","gültig"))))</x:f>
      </x:c>
      <x:c r="E14" s="17" t="n">
        <x:f>SUM($C$7:C14)</x:f>
        <x:v>8</x:v>
      </x:c>
      <x:c r="F14" s="17" t="n">
        <x:f>E14-IF(ISNUMBER(C14),C14,0)</x:f>
        <x:v>8</x:v>
      </x:c>
      <x:c r="H14" s="1" t="n">
        <x:v>8</x:v>
      </x:c>
      <x:c r="I14" s="18" t="n">
        <x:f>IF(AND(Ergebnis!$E$7="gültig",H14&lt;=SUM($C$7:$C$16)),INDEX($B$7:$B$16,MATCH(H14-1,$F$7:$F$16,1)),0)</x:f>
        <x:v>500</x:v>
      </x:c>
    </x:row>
    <x:row r="15" ht="23" customHeight="1">
      <x:c r="A15" s="9"/>
      <x:c r="B15" s="9"/>
      <x:c r="C15" s="9"/>
      <x:c r="D15" s="17" t="str">
        <x:f>IF(COUNTA(A15:C15)=0,"",IF(OR(A15="",COUNT(B15:C15)&lt;&gt;2),"Eingaben prüfen",IF(OR(B15&lt;=0,C15&lt;0,MOD(B15,1)&lt;&gt;0,MOD(C15,1)&lt;&gt;0,COUNTIF($A$7:$A$16,A15)&gt;1,COUNTIF($B$7:$B$16,B15)&gt;1,Ergebnis!$E$8&lt;&gt;"gültig"),"Eingaben prüfen",IF(B15+Ergebnis!$B$8&gt;Ergebnis!$B$12,"Teil zu lang","gültig"))))</x:f>
      </x:c>
      <x:c r="E15" s="17" t="n">
        <x:f>SUM($C$7:C15)</x:f>
        <x:v>8</x:v>
      </x:c>
      <x:c r="F15" s="17" t="n">
        <x:f>E15-IF(ISNUMBER(C15),C15,0)</x:f>
        <x:v>8</x:v>
      </x:c>
      <x:c r="H15" s="1" t="n">
        <x:v>9</x:v>
      </x:c>
      <x:c r="I15" s="18" t="n">
        <x:f>IF(AND(Ergebnis!$E$7="gültig",H15&lt;=SUM($C$7:$C$16)),INDEX($B$7:$B$16,MATCH(H15-1,$F$7:$F$16,1)),0)</x:f>
        <x:v>0</x:v>
      </x:c>
    </x:row>
    <x:row r="16" ht="23" customHeight="1">
      <x:c r="A16" s="9"/>
      <x:c r="B16" s="9"/>
      <x:c r="C16" s="9"/>
      <x:c r="D16" s="17" t="str">
        <x:f>IF(COUNTA(A16:C16)=0,"",IF(OR(A16="",COUNT(B16:C16)&lt;&gt;2),"Eingaben prüfen",IF(OR(B16&lt;=0,C16&lt;0,MOD(B16,1)&lt;&gt;0,MOD(C16,1)&lt;&gt;0,COUNTIF($A$7:$A$16,A16)&gt;1,COUNTIF($B$7:$B$16,B16)&gt;1,Ergebnis!$E$8&lt;&gt;"gültig"),"Eingaben prüfen",IF(B16+Ergebnis!$B$8&gt;Ergebnis!$B$12,"Teil zu lang","gültig"))))</x:f>
      </x:c>
      <x:c r="E16" s="17" t="n">
        <x:f>SUM($C$7:C16)</x:f>
        <x:v>8</x:v>
      </x:c>
      <x:c r="F16" s="17" t="n">
        <x:f>E16-IF(ISNUMBER(C16),C16,0)</x:f>
        <x:v>8</x:v>
      </x:c>
      <x:c r="H16" s="1" t="n">
        <x:v>10</x:v>
      </x:c>
      <x:c r="I16" s="18" t="n">
        <x:f>IF(AND(Ergebnis!$E$7="gültig",H16&lt;=SUM($C$7:$C$16)),INDEX($B$7:$B$16,MATCH(H16-1,$F$7:$F$16,1)),0)</x:f>
        <x:v>0</x:v>
      </x:c>
    </x:row>
    <x:row r="17" ht="23" customHeight="1">
      <x:c r="A17" s="9"/>
      <x:c r="B17" s="9"/>
      <x:c r="C17" s="9"/>
      <x:c r="D17" s="9"/>
      <x:c r="E17" s="9"/>
      <x:c r="F17" s="9"/>
      <x:c r="H17" s="1" t="n">
        <x:v>11</x:v>
      </x:c>
      <x:c r="I17" s="18" t="n">
        <x:f>IF(AND(Ergebnis!$E$7="gültig",H17&lt;=SUM($C$7:$C$16)),INDEX($B$7:$B$16,MATCH(H17-1,$F$7:$F$16,1)),0)</x:f>
        <x:v>0</x:v>
      </x:c>
    </x:row>
    <x:row r="18" ht="23" customHeight="1">
      <x:c r="A18" s="9"/>
      <x:c r="B18" s="9"/>
      <x:c r="C18" s="9"/>
      <x:c r="D18" s="9"/>
      <x:c r="E18" s="9"/>
      <x:c r="F18" s="9"/>
      <x:c r="H18" s="1" t="n">
        <x:v>12</x:v>
      </x:c>
      <x:c r="I18" s="18" t="n">
        <x:f>IF(AND(Ergebnis!$E$7="gültig",H18&lt;=SUM($C$7:$C$16)),INDEX($B$7:$B$16,MATCH(H18-1,$F$7:$F$16,1)),0)</x:f>
        <x:v>0</x:v>
      </x:c>
    </x:row>
    <x:row r="19" ht="23" customHeight="1">
      <x:c r="A19" s="9"/>
      <x:c r="B19" s="9"/>
      <x:c r="C19" s="9"/>
      <x:c r="D19" s="9"/>
      <x:c r="E19" s="9"/>
      <x:c r="F19" s="9"/>
      <x:c r="H19" s="1" t="n">
        <x:v>13</x:v>
      </x:c>
      <x:c r="I19" s="18" t="n">
        <x:f>IF(AND(Ergebnis!$E$7="gültig",H19&lt;=SUM($C$7:$C$16)),INDEX($B$7:$B$16,MATCH(H19-1,$F$7:$F$16,1)),0)</x:f>
        <x:v>0</x:v>
      </x:c>
    </x:row>
    <x:row r="20" ht="23" customHeight="1">
      <x:c r="A20" s="9"/>
      <x:c r="B20" s="9"/>
      <x:c r="C20" s="9"/>
      <x:c r="D20" s="9"/>
      <x:c r="E20" s="9"/>
      <x:c r="F20" s="9"/>
      <x:c r="H20" s="1" t="n">
        <x:v>14</x:v>
      </x:c>
      <x:c r="I20" s="18" t="n">
        <x:f>IF(AND(Ergebnis!$E$7="gültig",H20&lt;=SUM($C$7:$C$16)),INDEX($B$7:$B$16,MATCH(H20-1,$F$7:$F$16,1)),0)</x:f>
        <x:v>0</x:v>
      </x:c>
    </x:row>
    <x:row r="21" ht="23" customHeight="1">
      <x:c r="A21" s="9"/>
      <x:c r="B21" s="9"/>
      <x:c r="C21" s="9"/>
      <x:c r="D21" s="9"/>
      <x:c r="E21" s="9"/>
      <x:c r="F21" s="9"/>
      <x:c r="H21" s="1" t="n">
        <x:v>15</x:v>
      </x:c>
      <x:c r="I21" s="18" t="n">
        <x:f>IF(AND(Ergebnis!$E$7="gültig",H21&lt;=SUM($C$7:$C$16)),INDEX($B$7:$B$16,MATCH(H21-1,$F$7:$F$16,1)),0)</x:f>
        <x:v>0</x:v>
      </x:c>
    </x:row>
    <x:row r="22" ht="23" customHeight="1">
      <x:c r="A22" s="9"/>
      <x:c r="B22" s="9"/>
      <x:c r="C22" s="9"/>
      <x:c r="D22" s="9"/>
      <x:c r="E22" s="9"/>
      <x:c r="F22" s="9"/>
      <x:c r="H22" s="1" t="n">
        <x:v>16</x:v>
      </x:c>
      <x:c r="I22" s="18" t="n">
        <x:f>IF(AND(Ergebnis!$E$7="gültig",H22&lt;=SUM($C$7:$C$16)),INDEX($B$7:$B$16,MATCH(H22-1,$F$7:$F$16,1)),0)</x:f>
        <x:v>0</x:v>
      </x:c>
    </x:row>
    <x:row r="23" ht="23" customHeight="1">
      <x:c r="A23" s="9"/>
      <x:c r="B23" s="9"/>
      <x:c r="C23" s="9"/>
      <x:c r="D23" s="9"/>
      <x:c r="E23" s="9"/>
      <x:c r="F23" s="9"/>
      <x:c r="H23" s="1" t="n">
        <x:v>17</x:v>
      </x:c>
      <x:c r="I23" s="18" t="n">
        <x:f>IF(AND(Ergebnis!$E$7="gültig",H23&lt;=SUM($C$7:$C$16)),INDEX($B$7:$B$16,MATCH(H23-1,$F$7:$F$16,1)),0)</x:f>
        <x:v>0</x:v>
      </x:c>
    </x:row>
    <x:row r="24" ht="23" customHeight="1">
      <x:c r="A24" s="9"/>
      <x:c r="B24" s="9"/>
      <x:c r="C24" s="9"/>
      <x:c r="D24" s="9"/>
      <x:c r="E24" s="9"/>
      <x:c r="F24" s="9"/>
      <x:c r="H24" s="1" t="n">
        <x:v>18</x:v>
      </x:c>
      <x:c r="I24" s="18" t="n">
        <x:f>IF(AND(Ergebnis!$E$7="gültig",H24&lt;=SUM($C$7:$C$16)),INDEX($B$7:$B$16,MATCH(H24-1,$F$7:$F$16,1)),0)</x:f>
        <x:v>0</x:v>
      </x:c>
    </x:row>
    <x:row r="25" ht="23" customHeight="1">
      <x:c r="A25" s="9"/>
      <x:c r="B25" s="9"/>
      <x:c r="C25" s="9"/>
      <x:c r="D25" s="9"/>
      <x:c r="E25" s="9"/>
      <x:c r="F25" s="9"/>
      <x:c r="H25" s="1" t="n">
        <x:v>19</x:v>
      </x:c>
      <x:c r="I25" s="18" t="n">
        <x:f>IF(AND(Ergebnis!$E$7="gültig",H25&lt;=SUM($C$7:$C$16)),INDEX($B$7:$B$16,MATCH(H25-1,$F$7:$F$16,1)),0)</x:f>
        <x:v>0</x:v>
      </x:c>
    </x:row>
    <x:row r="26" ht="23" customHeight="1">
      <x:c r="A26" s="9"/>
      <x:c r="B26" s="9"/>
      <x:c r="C26" s="9"/>
      <x:c r="D26" s="9"/>
      <x:c r="E26" s="9"/>
      <x:c r="F26" s="9"/>
      <x:c r="H26" s="1" t="n">
        <x:v>20</x:v>
      </x:c>
      <x:c r="I26" s="18" t="n">
        <x:f>IF(AND(Ergebnis!$E$7="gültig",H26&lt;=SUM($C$7:$C$16)),INDEX($B$7:$B$16,MATCH(H26-1,$F$7:$F$16,1)),0)</x:f>
        <x:v>0</x:v>
      </x:c>
    </x:row>
    <x:row r="27" ht="23" customHeight="1">
      <x:c r="A27" s="9"/>
      <x:c r="B27" s="9"/>
      <x:c r="C27" s="9"/>
      <x:c r="D27" s="9"/>
      <x:c r="E27" s="9"/>
      <x:c r="F27" s="9"/>
      <x:c r="H27" s="1" t="n">
        <x:v>21</x:v>
      </x:c>
      <x:c r="I27" s="18" t="n">
        <x:f>IF(AND(Ergebnis!$E$7="gültig",H27&lt;=SUM($C$7:$C$16)),INDEX($B$7:$B$16,MATCH(H27-1,$F$7:$F$16,1)),0)</x:f>
        <x:v>0</x:v>
      </x:c>
    </x:row>
    <x:row r="28" ht="23" customHeight="1">
      <x:c r="A28" s="9"/>
      <x:c r="B28" s="9"/>
      <x:c r="C28" s="9"/>
      <x:c r="D28" s="9"/>
      <x:c r="E28" s="9"/>
      <x:c r="F28" s="9"/>
      <x:c r="H28" s="1" t="n">
        <x:v>22</x:v>
      </x:c>
      <x:c r="I28" s="18" t="n">
        <x:f>IF(AND(Ergebnis!$E$7="gültig",H28&lt;=SUM($C$7:$C$16)),INDEX($B$7:$B$16,MATCH(H28-1,$F$7:$F$16,1)),0)</x:f>
        <x:v>0</x:v>
      </x:c>
    </x:row>
    <x:row r="29" ht="23" customHeight="1">
      <x:c r="A29" s="9"/>
      <x:c r="B29" s="9"/>
      <x:c r="C29" s="9"/>
      <x:c r="D29" s="9"/>
      <x:c r="E29" s="9"/>
      <x:c r="F29" s="9"/>
      <x:c r="H29" s="1" t="n">
        <x:v>23</x:v>
      </x:c>
      <x:c r="I29" s="18" t="n">
        <x:f>IF(AND(Ergebnis!$E$7="gültig",H29&lt;=SUM($C$7:$C$16)),INDEX($B$7:$B$16,MATCH(H29-1,$F$7:$F$16,1)),0)</x:f>
        <x:v>0</x:v>
      </x:c>
    </x:row>
    <x:row r="30" ht="23" customHeight="1">
      <x:c r="A30" s="9"/>
      <x:c r="B30" s="9"/>
      <x:c r="C30" s="9"/>
      <x:c r="D30" s="9"/>
      <x:c r="E30" s="9"/>
      <x:c r="F30" s="9"/>
      <x:c r="H30" s="1" t="n">
        <x:v>24</x:v>
      </x:c>
      <x:c r="I30" s="18" t="n">
        <x:f>IF(AND(Ergebnis!$E$7="gültig",H30&lt;=SUM($C$7:$C$16)),INDEX($B$7:$B$16,MATCH(H30-1,$F$7:$F$16,1)),0)</x:f>
        <x:v>0</x:v>
      </x:c>
    </x:row>
    <x:row r="31" ht="23" customHeight="1">
      <x:c r="A31" s="9"/>
      <x:c r="B31" s="9"/>
      <x:c r="C31" s="9"/>
      <x:c r="D31" s="9"/>
      <x:c r="E31" s="9"/>
      <x:c r="F31" s="9"/>
      <x:c r="H31" s="1" t="n">
        <x:v>25</x:v>
      </x:c>
      <x:c r="I31" s="18" t="n">
        <x:f>IF(AND(Ergebnis!$E$7="gültig",H31&lt;=SUM($C$7:$C$16)),INDEX($B$7:$B$16,MATCH(H31-1,$F$7:$F$16,1)),0)</x:f>
        <x:v>0</x:v>
      </x:c>
    </x:row>
    <x:row r="32" ht="23" customHeight="1">
      <x:c r="A32" s="9"/>
      <x:c r="B32" s="9"/>
      <x:c r="C32" s="9"/>
      <x:c r="D32" s="9"/>
      <x:c r="E32" s="9"/>
      <x:c r="F32" s="9"/>
      <x:c r="H32" s="1" t="n">
        <x:v>26</x:v>
      </x:c>
      <x:c r="I32" s="18" t="n">
        <x:f>IF(AND(Ergebnis!$E$7="gültig",H32&lt;=SUM($C$7:$C$16)),INDEX($B$7:$B$16,MATCH(H32-1,$F$7:$F$16,1)),0)</x:f>
        <x:v>0</x:v>
      </x:c>
    </x:row>
    <x:row r="33" ht="23" customHeight="1">
      <x:c r="A33" s="9"/>
      <x:c r="B33" s="9"/>
      <x:c r="C33" s="9"/>
      <x:c r="D33" s="9"/>
      <x:c r="E33" s="9"/>
      <x:c r="F33" s="9"/>
      <x:c r="H33" s="1" t="n">
        <x:v>27</x:v>
      </x:c>
      <x:c r="I33" s="18" t="n">
        <x:f>IF(AND(Ergebnis!$E$7="gültig",H33&lt;=SUM($C$7:$C$16)),INDEX($B$7:$B$16,MATCH(H33-1,$F$7:$F$16,1)),0)</x:f>
        <x:v>0</x:v>
      </x:c>
    </x:row>
    <x:row r="34" ht="23" customHeight="1">
      <x:c r="A34" s="9"/>
      <x:c r="B34" s="9"/>
      <x:c r="C34" s="9"/>
      <x:c r="D34" s="9"/>
      <x:c r="E34" s="9"/>
      <x:c r="F34" s="9"/>
      <x:c r="H34" s="1" t="n">
        <x:v>28</x:v>
      </x:c>
      <x:c r="I34" s="18" t="n">
        <x:f>IF(AND(Ergebnis!$E$7="gültig",H34&lt;=SUM($C$7:$C$16)),INDEX($B$7:$B$16,MATCH(H34-1,$F$7:$F$16,1)),0)</x:f>
        <x:v>0</x:v>
      </x:c>
    </x:row>
    <x:row r="35" ht="23" customHeight="1">
      <x:c r="A35" s="9"/>
      <x:c r="B35" s="9"/>
      <x:c r="C35" s="9"/>
      <x:c r="D35" s="9"/>
      <x:c r="E35" s="9"/>
      <x:c r="F35" s="9"/>
      <x:c r="H35" s="1" t="n">
        <x:v>29</x:v>
      </x:c>
      <x:c r="I35" s="18" t="n">
        <x:f>IF(AND(Ergebnis!$E$7="gültig",H35&lt;=SUM($C$7:$C$16)),INDEX($B$7:$B$16,MATCH(H35-1,$F$7:$F$16,1)),0)</x:f>
        <x:v>0</x:v>
      </x:c>
    </x:row>
    <x:row r="36" ht="23" customHeight="1">
      <x:c r="A36" s="9"/>
      <x:c r="B36" s="9"/>
      <x:c r="C36" s="9"/>
      <x:c r="D36" s="9"/>
      <x:c r="E36" s="9"/>
      <x:c r="F36" s="9"/>
      <x:c r="H36" s="1" t="n">
        <x:v>30</x:v>
      </x:c>
      <x:c r="I36" s="18" t="n">
        <x:f>IF(AND(Ergebnis!$E$7="gültig",H36&lt;=SUM($C$7:$C$16)),INDEX($B$7:$B$16,MATCH(H36-1,$F$7:$F$16,1)),0)</x:f>
        <x:v>0</x:v>
      </x:c>
    </x:row>
    <x:row r="37" ht="23" customHeight="1">
      <x:c r="A37" s="9"/>
      <x:c r="B37" s="9"/>
      <x:c r="C37" s="9"/>
      <x:c r="D37" s="9"/>
      <x:c r="E37" s="9"/>
      <x:c r="F37" s="9"/>
    </x:row>
    <x:row r="38" ht="23" customHeight="1">
      <x:c r="A38" s="9"/>
      <x:c r="B38" s="9"/>
      <x:c r="C38" s="9"/>
      <x:c r="D38" s="9"/>
      <x:c r="E38" s="9"/>
      <x:c r="F38" s="9"/>
    </x:row>
    <x:row r="39" ht="23" customHeight="1">
      <x:c r="A39" s="9"/>
      <x:c r="B39" s="9"/>
      <x:c r="C39" s="9"/>
      <x:c r="D39" s="9"/>
      <x:c r="E39" s="9"/>
      <x:c r="F39" s="9"/>
    </x:row>
    <x:row r="40" ht="23" customHeight="1">
      <x:c r="A40" s="9"/>
      <x:c r="B40" s="9"/>
      <x:c r="C40" s="9"/>
      <x:c r="D40" s="9"/>
      <x:c r="E40" s="9"/>
      <x:c r="F40" s="9"/>
    </x:row>
    <x:row r="41" ht="23" customHeight="1">
      <x:c r="A41" s="9"/>
      <x:c r="B41" s="9"/>
      <x:c r="C41" s="9"/>
      <x:c r="D41" s="9"/>
      <x:c r="E41" s="9"/>
      <x:c r="F41" s="9"/>
    </x:row>
    <x:row r="42" ht="23" customHeight="1">
      <x:c r="A42" s="9"/>
      <x:c r="B42" s="9"/>
      <x:c r="C42" s="9"/>
      <x:c r="D42" s="9"/>
      <x:c r="E42" s="9"/>
      <x:c r="F42" s="9"/>
    </x:row>
    <x:row r="43" ht="23" customHeight="1">
      <x:c r="A43" s="9"/>
      <x:c r="B43" s="9"/>
      <x:c r="C43" s="9"/>
      <x:c r="D43" s="9"/>
      <x:c r="E43" s="9"/>
      <x:c r="F43" s="9"/>
    </x:row>
    <x:row r="44" ht="23" customHeight="1">
      <x:c r="A44" s="9"/>
      <x:c r="B44" s="9"/>
      <x:c r="C44" s="9"/>
      <x:c r="D44" s="9"/>
      <x:c r="E44" s="9"/>
      <x:c r="F44" s="9"/>
    </x:row>
    <x:row r="45" ht="23" customHeight="1">
      <x:c r="A45" s="9"/>
      <x:c r="B45" s="9"/>
      <x:c r="C45" s="9"/>
      <x:c r="D45" s="9"/>
      <x:c r="E45" s="9"/>
      <x:c r="F45" s="9"/>
    </x:row>
    <x:row r="46" ht="23" customHeight="1">
      <x:c r="A46" s="9"/>
      <x:c r="B46" s="9"/>
      <x:c r="C46" s="9"/>
      <x:c r="D46" s="9"/>
      <x:c r="E46" s="9"/>
      <x:c r="F46" s="9"/>
    </x:row>
    <x:row r="47" ht="23" customHeight="1">
      <x:c r="A47" s="9"/>
      <x:c r="B47" s="9"/>
      <x:c r="C47" s="9"/>
      <x:c r="D47" s="9"/>
      <x:c r="E47" s="9"/>
      <x:c r="F47" s="9"/>
    </x:row>
    <x:row r="48" ht="23" customHeight="1">
      <x:c r="A48" s="9"/>
      <x:c r="B48" s="9"/>
      <x:c r="C48" s="9"/>
      <x:c r="D48" s="9"/>
      <x:c r="E48" s="9"/>
      <x:c r="F48" s="9"/>
    </x:row>
    <x:row r="49" ht="23" customHeight="1">
      <x:c r="A49" s="9"/>
      <x:c r="B49" s="9"/>
      <x:c r="C49" s="9"/>
      <x:c r="D49" s="9"/>
      <x:c r="E49" s="9"/>
      <x:c r="F49" s="9"/>
    </x:row>
    <x:row r="50" ht="23" customHeight="1">
      <x:c r="A50" s="9"/>
      <x:c r="B50" s="9"/>
      <x:c r="C50" s="9"/>
      <x:c r="D50" s="9"/>
      <x:c r="E50" s="9"/>
      <x:c r="F50" s="9"/>
    </x:row>
    <x:row r="51" ht="23" customHeight="1">
      <x:c r="A51" s="9"/>
      <x:c r="B51" s="9"/>
      <x:c r="C51" s="9"/>
      <x:c r="D51" s="9"/>
      <x:c r="E51" s="9"/>
      <x:c r="F51" s="9"/>
    </x:row>
    <x:row r="52" ht="23" customHeight="1">
      <x:c r="A52" s="9"/>
      <x:c r="B52" s="9"/>
      <x:c r="C52" s="9"/>
      <x:c r="D52" s="9"/>
      <x:c r="E52" s="9"/>
      <x:c r="F52" s="9"/>
    </x:row>
    <x:row r="53" ht="23" customHeight="1">
      <x:c r="A53" s="9"/>
      <x:c r="B53" s="9"/>
      <x:c r="C53" s="9"/>
      <x:c r="D53" s="9"/>
      <x:c r="E53" s="9"/>
      <x:c r="F53" s="9"/>
    </x:row>
    <x:row r="54" ht="23" customHeight="1">
      <x:c r="A54" s="9"/>
      <x:c r="B54" s="9"/>
      <x:c r="C54" s="9"/>
      <x:c r="D54" s="9"/>
      <x:c r="E54" s="9"/>
      <x:c r="F54" s="9"/>
    </x:row>
    <x:row r="55" ht="23" customHeight="1">
      <x:c r="A55" s="9"/>
      <x:c r="B55" s="9"/>
      <x:c r="C55" s="9"/>
      <x:c r="D55" s="9"/>
      <x:c r="E55" s="9"/>
      <x:c r="F55" s="9"/>
    </x:row>
    <x:row r="56" ht="23" customHeight="1">
      <x:c r="A56" s="9"/>
      <x:c r="B56" s="9"/>
      <x:c r="C56" s="9"/>
      <x:c r="D56" s="9"/>
      <x:c r="E56" s="9"/>
      <x:c r="F56" s="9"/>
    </x:row>
    <x:row r="57" ht="23" customHeight="1">
      <x:c r="A57" s="9"/>
      <x:c r="B57" s="9"/>
      <x:c r="C57" s="9"/>
      <x:c r="D57" s="9"/>
      <x:c r="E57" s="9"/>
      <x:c r="F57" s="9"/>
    </x:row>
    <x:row r="58" ht="23" customHeight="1">
      <x:c r="A58" s="9"/>
      <x:c r="B58" s="9"/>
      <x:c r="C58" s="9"/>
      <x:c r="D58" s="9"/>
      <x:c r="E58" s="9"/>
      <x:c r="F58" s="9"/>
    </x:row>
    <x:row r="59" ht="23" customHeight="1">
      <x:c r="A59" s="9"/>
      <x:c r="B59" s="9"/>
      <x:c r="C59" s="9"/>
      <x:c r="D59" s="9"/>
      <x:c r="E59" s="9"/>
      <x:c r="F59" s="9"/>
    </x:row>
    <x:row r="60" ht="23" customHeight="1">
      <x:c r="A60" s="9"/>
      <x:c r="B60" s="9"/>
      <x:c r="C60" s="9"/>
      <x:c r="D60" s="9"/>
      <x:c r="E60" s="9"/>
      <x:c r="F60" s="9"/>
    </x:row>
    <x:row r="61" ht="23" customHeight="1">
      <x:c r="A61" s="9"/>
      <x:c r="B61" s="9"/>
      <x:c r="C61" s="9"/>
      <x:c r="D61" s="9"/>
      <x:c r="E61" s="9"/>
      <x:c r="F61" s="9"/>
    </x:row>
    <x:row r="62" ht="23" customHeight="1">
      <x:c r="A62" s="9"/>
      <x:c r="B62" s="9"/>
      <x:c r="C62" s="9"/>
      <x:c r="D62" s="9"/>
      <x:c r="E62" s="9"/>
      <x:c r="F62" s="9"/>
    </x:row>
    <x:row r="63" ht="23" customHeight="1">
      <x:c r="A63" s="9"/>
      <x:c r="B63" s="9"/>
      <x:c r="C63" s="9"/>
      <x:c r="D63" s="9"/>
      <x:c r="E63" s="9"/>
      <x:c r="F63" s="9"/>
    </x:row>
    <x:row r="64" ht="23" customHeight="1">
      <x:c r="A64" s="9"/>
      <x:c r="B64" s="9"/>
      <x:c r="C64" s="9"/>
      <x:c r="D64" s="9"/>
      <x:c r="E64" s="9"/>
      <x:c r="F64" s="9"/>
    </x:row>
    <x:row r="65" ht="23" customHeight="1">
      <x:c r="A65" s="9"/>
      <x:c r="B65" s="9"/>
      <x:c r="C65" s="9"/>
      <x:c r="D65" s="9"/>
      <x:c r="E65" s="9"/>
      <x:c r="F65" s="9"/>
    </x:row>
    <x:row r="66" ht="23" customHeight="1">
      <x:c r="A66" s="9"/>
      <x:c r="B66" s="9"/>
      <x:c r="C66" s="9"/>
      <x:c r="D66" s="9"/>
      <x:c r="E66" s="9"/>
      <x:c r="F66" s="9"/>
    </x:row>
    <x:row r="67" ht="23" customHeight="1">
      <x:c r="A67" s="9"/>
      <x:c r="B67" s="9"/>
      <x:c r="C67" s="9"/>
      <x:c r="D67" s="9"/>
      <x:c r="E67" s="9"/>
      <x:c r="F67" s="9"/>
    </x:row>
    <x:row r="68" ht="23" customHeight="1">
      <x:c r="A68" s="9"/>
      <x:c r="B68" s="9"/>
      <x:c r="C68" s="9"/>
      <x:c r="D68" s="9"/>
      <x:c r="E68" s="9"/>
      <x:c r="F68" s="9"/>
    </x:row>
    <x:row r="69" ht="23" customHeight="1">
      <x:c r="A69" s="9"/>
      <x:c r="B69" s="9"/>
      <x:c r="C69" s="9"/>
      <x:c r="D69" s="9"/>
      <x:c r="E69" s="9"/>
      <x:c r="F69" s="9"/>
    </x:row>
    <x:row r="70" ht="23" customHeight="1">
      <x:c r="A70" s="9"/>
      <x:c r="B70" s="9"/>
      <x:c r="C70" s="9"/>
      <x:c r="D70" s="9"/>
      <x:c r="E70" s="9"/>
      <x:c r="F70" s="9"/>
    </x:row>
    <x:row r="71" ht="23" customHeight="1">
      <x:c r="A71" s="9"/>
      <x:c r="B71" s="9"/>
      <x:c r="C71" s="9"/>
      <x:c r="D71" s="9"/>
      <x:c r="E71" s="9"/>
      <x:c r="F71" s="9"/>
    </x:row>
    <x:row r="72" ht="23" customHeight="1">
      <x:c r="A72" s="9"/>
      <x:c r="B72" s="9"/>
      <x:c r="C72" s="9"/>
      <x:c r="D72" s="9"/>
      <x:c r="E72" s="9"/>
      <x:c r="F72" s="9"/>
    </x:row>
    <x:row r="73" ht="23" customHeight="1">
      <x:c r="A73" s="9"/>
      <x:c r="B73" s="9"/>
      <x:c r="C73" s="9"/>
      <x:c r="D73" s="9"/>
      <x:c r="E73" s="9"/>
      <x:c r="F73" s="9"/>
    </x:row>
    <x:row r="74" ht="23" customHeight="1">
      <x:c r="A74" s="9"/>
      <x:c r="B74" s="9"/>
      <x:c r="C74" s="9"/>
      <x:c r="D74" s="9"/>
      <x:c r="E74" s="9"/>
      <x:c r="F74" s="9"/>
    </x:row>
    <x:row r="75" ht="23" customHeight="1">
      <x:c r="A75" s="9"/>
      <x:c r="B75" s="9"/>
      <x:c r="C75" s="9"/>
      <x:c r="D75" s="9"/>
      <x:c r="E75" s="9"/>
      <x:c r="F75" s="9"/>
    </x:row>
    <x:row r="76" ht="23" customHeight="1">
      <x:c r="A76" s="9"/>
      <x:c r="B76" s="9"/>
      <x:c r="C76" s="9"/>
      <x:c r="D76" s="9"/>
      <x:c r="E76" s="9"/>
      <x:c r="F76" s="9"/>
    </x:row>
    <x:row r="77" ht="23" customHeight="1">
      <x:c r="A77" s="9"/>
      <x:c r="B77" s="9"/>
      <x:c r="C77" s="9"/>
      <x:c r="D77" s="9"/>
      <x:c r="E77" s="9"/>
      <x:c r="F77" s="9"/>
    </x:row>
    <x:row r="78" ht="23" customHeight="1">
      <x:c r="A78" s="9"/>
      <x:c r="B78" s="9"/>
      <x:c r="C78" s="9"/>
      <x:c r="D78" s="9"/>
      <x:c r="E78" s="9"/>
      <x:c r="F78" s="9"/>
    </x:row>
    <x:row r="79" ht="23" customHeight="1">
      <x:c r="A79" s="9"/>
      <x:c r="B79" s="9"/>
      <x:c r="C79" s="9"/>
      <x:c r="D79" s="9"/>
      <x:c r="E79" s="9"/>
      <x:c r="F79" s="9"/>
    </x:row>
    <x:row r="80" ht="23" customHeight="1">
      <x:c r="A80" s="9"/>
      <x:c r="B80" s="9"/>
      <x:c r="C80" s="9"/>
      <x:c r="D80" s="9"/>
      <x:c r="E80" s="9"/>
      <x:c r="F80" s="9"/>
    </x:row>
    <x:row r="81" ht="23" customHeight="1">
      <x:c r="A81" s="9"/>
      <x:c r="B81" s="9"/>
      <x:c r="C81" s="9"/>
      <x:c r="D81" s="9"/>
      <x:c r="E81" s="9"/>
      <x:c r="F81" s="9"/>
    </x:row>
    <x:row r="82" ht="23" customHeight="1">
      <x:c r="A82" s="9"/>
      <x:c r="B82" s="9"/>
      <x:c r="C82" s="9"/>
      <x:c r="D82" s="9"/>
      <x:c r="E82" s="9"/>
      <x:c r="F82" s="9"/>
    </x:row>
    <x:row r="83" ht="23" customHeight="1">
      <x:c r="A83" s="9"/>
      <x:c r="B83" s="9"/>
      <x:c r="C83" s="9"/>
      <x:c r="D83" s="9"/>
      <x:c r="E83" s="9"/>
      <x:c r="F83" s="9"/>
    </x:row>
    <x:row r="84" ht="23" customHeight="1">
      <x:c r="A84" s="9"/>
      <x:c r="B84" s="9"/>
      <x:c r="C84" s="9"/>
      <x:c r="D84" s="9"/>
      <x:c r="E84" s="9"/>
      <x:c r="F84" s="9"/>
    </x:row>
    <x:row r="85" ht="23" customHeight="1">
      <x:c r="A85" s="9"/>
      <x:c r="B85" s="9"/>
      <x:c r="C85" s="9"/>
      <x:c r="D85" s="9"/>
      <x:c r="E85" s="9"/>
      <x:c r="F85" s="9"/>
    </x:row>
    <x:row r="86" ht="23" customHeight="1">
      <x:c r="A86" s="9"/>
      <x:c r="B86" s="9"/>
      <x:c r="C86" s="9"/>
      <x:c r="D86" s="9"/>
      <x:c r="E86" s="9"/>
      <x:c r="F86" s="9"/>
    </x:row>
    <x:row r="87" ht="23" customHeight="1">
      <x:c r="A87" s="9"/>
      <x:c r="B87" s="9"/>
      <x:c r="C87" s="9"/>
      <x:c r="D87" s="9"/>
      <x:c r="E87" s="9"/>
      <x:c r="F87" s="9"/>
    </x:row>
    <x:row r="88" ht="23" customHeight="1">
      <x:c r="A88" s="9"/>
      <x:c r="B88" s="9"/>
      <x:c r="C88" s="9"/>
      <x:c r="D88" s="9"/>
      <x:c r="E88" s="9"/>
      <x:c r="F88" s="9"/>
    </x:row>
    <x:row r="89" ht="23" customHeight="1">
      <x:c r="A89" s="9"/>
      <x:c r="B89" s="9"/>
      <x:c r="C89" s="9"/>
      <x:c r="D89" s="9"/>
      <x:c r="E89" s="9"/>
      <x:c r="F89" s="9"/>
    </x:row>
    <x:row r="90" ht="23" customHeight="1">
      <x:c r="A90" s="9"/>
      <x:c r="B90" s="9"/>
      <x:c r="C90" s="9"/>
      <x:c r="D90" s="9"/>
      <x:c r="E90" s="9"/>
      <x:c r="F90" s="9"/>
    </x:row>
    <x:row r="91" ht="23" customHeight="1">
      <x:c r="A91" s="9"/>
      <x:c r="B91" s="9"/>
      <x:c r="C91" s="9"/>
      <x:c r="D91" s="9"/>
      <x:c r="E91" s="9"/>
      <x:c r="F91" s="9"/>
    </x:row>
    <x:row r="92" ht="23" customHeight="1">
      <x:c r="A92" s="9"/>
      <x:c r="B92" s="9"/>
      <x:c r="C92" s="9"/>
      <x:c r="D92" s="9"/>
      <x:c r="E92" s="9"/>
      <x:c r="F92" s="9"/>
    </x:row>
    <x:row r="93" ht="23" customHeight="1">
      <x:c r="A93" s="9"/>
      <x:c r="B93" s="9"/>
      <x:c r="C93" s="9"/>
      <x:c r="D93" s="9"/>
      <x:c r="E93" s="9"/>
      <x:c r="F93" s="9"/>
    </x:row>
    <x:row r="94" ht="23" customHeight="1">
      <x:c r="A94" s="9"/>
      <x:c r="B94" s="9"/>
      <x:c r="C94" s="9"/>
      <x:c r="D94" s="9"/>
      <x:c r="E94" s="9"/>
      <x:c r="F94" s="9"/>
    </x:row>
    <x:row r="95" ht="23" customHeight="1">
      <x:c r="A95" s="9"/>
      <x:c r="B95" s="9"/>
      <x:c r="C95" s="9"/>
      <x:c r="D95" s="9"/>
      <x:c r="E95" s="9"/>
      <x:c r="F95" s="9"/>
    </x:row>
    <x:row r="96" ht="23" customHeight="1">
      <x:c r="A96" s="9"/>
      <x:c r="B96" s="9"/>
      <x:c r="C96" s="9"/>
      <x:c r="D96" s="9"/>
      <x:c r="E96" s="9"/>
      <x:c r="F96" s="9"/>
    </x:row>
    <x:row r="97" ht="23" customHeight="1">
      <x:c r="A97" s="9"/>
      <x:c r="B97" s="9"/>
      <x:c r="C97" s="9"/>
      <x:c r="D97" s="9"/>
      <x:c r="E97" s="9"/>
      <x:c r="F97" s="9"/>
    </x:row>
    <x:row r="98" ht="23" customHeight="1">
      <x:c r="A98" s="9"/>
      <x:c r="B98" s="9"/>
      <x:c r="C98" s="9"/>
      <x:c r="D98" s="9"/>
      <x:c r="E98" s="9"/>
      <x:c r="F98" s="9"/>
    </x:row>
    <x:row r="99" ht="23" customHeight="1">
      <x:c r="A99" s="9"/>
      <x:c r="B99" s="9"/>
      <x:c r="C99" s="9"/>
      <x:c r="D99" s="9"/>
      <x:c r="E99" s="9"/>
      <x:c r="F99" s="9"/>
    </x:row>
    <x:row r="100" ht="23" customHeight="1">
      <x:c r="A100" s="9"/>
      <x:c r="B100" s="9"/>
      <x:c r="C100" s="9"/>
      <x:c r="D100" s="9"/>
      <x:c r="E100" s="9"/>
      <x:c r="F100" s="9"/>
    </x:row>
    <x:row r="101" ht="23" customHeight="1">
      <x:c r="A101" s="9"/>
      <x:c r="B101" s="9"/>
      <x:c r="C101" s="9"/>
      <x:c r="D101" s="9"/>
      <x:c r="E101" s="9"/>
      <x:c r="F101" s="9"/>
    </x:row>
    <x:row r="102" ht="23" customHeight="1">
      <x:c r="A102" s="9"/>
      <x:c r="B102" s="9"/>
      <x:c r="C102" s="9"/>
      <x:c r="D102" s="9"/>
      <x:c r="E102" s="9"/>
      <x:c r="F102" s="9"/>
    </x:row>
    <x:row r="103" ht="23" customHeight="1">
      <x:c r="A103" s="9"/>
      <x:c r="B103" s="9"/>
      <x:c r="C103" s="9"/>
      <x:c r="D103" s="9"/>
      <x:c r="E103" s="9"/>
      <x:c r="F103" s="9"/>
    </x:row>
    <x:row r="104" ht="23" customHeight="1">
      <x:c r="A104" s="9"/>
      <x:c r="B104" s="9"/>
      <x:c r="C104" s="9"/>
      <x:c r="D104" s="9"/>
      <x:c r="E104" s="9"/>
      <x:c r="F104" s="9"/>
    </x:row>
    <x:row r="105" ht="23" customHeight="1">
      <x:c r="A105" s="9"/>
      <x:c r="B105" s="9"/>
      <x:c r="C105" s="9"/>
      <x:c r="D105" s="9"/>
      <x:c r="E105" s="9"/>
      <x:c r="F105" s="9"/>
    </x:row>
    <x:row r="106" ht="23" customHeight="1">
      <x:c r="A106" s="9"/>
      <x:c r="B106" s="9"/>
      <x:c r="C106" s="9"/>
      <x:c r="D106" s="9"/>
      <x:c r="E106" s="9"/>
      <x:c r="F106" s="9"/>
    </x:row>
    <x:row r="107" ht="23" customHeight="1">
      <x:c r="A107" s="2"/>
      <x:c r="B107" s="2"/>
      <x:c r="C107" s="2"/>
      <x:c r="D107" s="2"/>
      <x:c r="E107" s="2"/>
      <x:c r="F107" s="2"/>
    </x:row>
    <x:row r="108" ht="23" customHeight="1">
      <x:c r="A108" s="2"/>
      <x:c r="B108" s="2"/>
      <x:c r="C108" s="2"/>
      <x:c r="D108" s="2"/>
      <x:c r="E108" s="2"/>
      <x:c r="F108" s="2"/>
    </x:row>
    <x:row r="109" ht="23" customHeight="1">
      <x:c r="A109" s="13" t="str">
        <x:v>Excelvorlage.de öffnen</x:v>
      </x:c>
      <x:c r="B109" s="13"/>
      <x:c r="C109" s="13"/>
      <x:c r="D109" s="13"/>
      <x:c r="E109" s="13"/>
      <x:c r="F109" s="13"/>
    </x:row>
    <x:row r="110" ht="23" customHeight="1">
      <x:c r="A110" s="13" t="str">
        <x:v>Anleitung zur Vorlage öffnen</x:v>
      </x:c>
      <x:c r="B110" s="13"/>
      <x:c r="C110" s="13"/>
      <x:c r="D110" s="13"/>
      <x:c r="E110" s="13"/>
      <x:c r="F110" s="13"/>
    </x:row>
  </x:sheetData>
  <x:mergeCells>
    <x:mergeCell ref="A1:B1"/>
    <x:mergeCell ref="A2:F2"/>
    <x:mergeCell ref="A3:F3"/>
    <x:mergeCell ref="A4:F4"/>
    <x:mergeCell ref="A109:F109"/>
    <x:mergeCell ref="A110:F110"/>
  </x:mergeCells>
  <x:hyperlinks>
    <x:hyperlink xmlns:ns1="http://schemas.openxmlformats.org/officeDocument/2006/relationships" ref="A109" ns1:id="evLink109"/>
    <x:hyperlink xmlns:ns2="http://schemas.openxmlformats.org/officeDocument/2006/relationships" ref="A110" ns2:id="evLink110"/>
  </x:hyperlinks>
  <x:pageMargins left="0.7" right="0.7" top="0.75" bottom="0.75" header="0.3" footer="0.3"/>
  <x:drawing xmlns:r="http://schemas.openxmlformats.org/officeDocument/2006/relationships" r:id="R218535eefc374472"/>
</x:worksheet>
</file>

<file path=xl/worksheets/sheet3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6" hidden="0" customWidth="1"/>
    <x:col min="4" max="4" width="24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  <x:col min="32" max="32" width="17" hidden="0" customWidth="1"/>
    <x:col min="33" max="33" width="17" hidden="0" customWidth="1"/>
    <x:col min="34" max="34" width="17" hidden="0" customWidth="1"/>
  </x:cols>
  <x:sheetData>
    <x:row r="1" ht="53" customHeight="1">
      <x:c r="A1" s="4" t="str">
        <x:v>Zuschnitt: FFD-Zuordnung</x:v>
      </x:c>
      <x:c r="B1" s="4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</x:row>
    <x:row r="2" ht="27" customHeight="1">
      <x:c r="A2" s="6" t="str">
        <x:v>Kostenlose Excel-Vorlage · Alle Beispiele sind fiktiv.</x:v>
      </x:c>
      <x:c r="B2" s="6"/>
      <x:c r="C2" s="6"/>
      <x:c r="D2" s="6"/>
      <x:c r="E2" s="6"/>
      <x:c r="F2" s="6"/>
      <x:c r="G2" s="6"/>
      <x:c r="H2" s="6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</x:row>
    <x:row r="3" ht="27" customHeight="1">
      <x:c r="A3" s="8" t="str">
        <x:v>Grün: Formeln. Weiß: Eingaben. Formeln nicht überschreiben.</x:v>
      </x:c>
      <x:c r="B3" s="8"/>
      <x:c r="C3" s="8"/>
      <x:c r="D3" s="8"/>
      <x:c r="E3" s="8"/>
      <x:c r="F3" s="8"/>
      <x:c r="G3" s="8"/>
      <x:c r="H3" s="8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</x:row>
    <x:row r="4" ht="48" customHeight="1">
      <x:c r="A4" s="6" t="str">
        <x:v>Längen absteigend. Jedes Teil geht in die erste Stange mit genügend Rest. Kandidat999 bedeutet: passt dort nicht. Grüne Hilfsspalten bleiben sichtbar, damit die Zuordnung nachvollziehbar ist.</x:v>
      </x:c>
      <x:c r="B4" s="6"/>
      <x:c r="C4" s="6"/>
      <x:c r="D4" s="6"/>
      <x:c r="E4" s="6"/>
      <x:c r="F4" s="6"/>
      <x:c r="G4" s="6"/>
      <x:c r="H4" s="6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</x:row>
    <x:row r="6" ht="42" customHeight="1">
      <x:c r="A6" s="12" t="str">
        <x:v>Position</x:v>
      </x:c>
      <x:c r="B6" s="12" t="str">
        <x:v>Länge absteigend mm</x:v>
      </x:c>
      <x:c r="C6" s="12" t="str">
        <x:v>Mit Fuge mm</x:v>
      </x:c>
      <x:c r="D6" s="12" t="str">
        <x:v>Stange Nr.</x:v>
      </x:c>
      <x:c r="E6" s="12" t="str">
        <x:v>Kandidat 1</x:v>
      </x:c>
      <x:c r="F6" s="12" t="str">
        <x:v>Kandidat 2</x:v>
      </x:c>
      <x:c r="G6" s="12" t="str">
        <x:v>Kandidat 3</x:v>
      </x:c>
      <x:c r="H6" s="12" t="str">
        <x:v>Kandidat 4</x:v>
      </x:c>
      <x:c r="I6" s="12" t="str">
        <x:v>Kandidat 5</x:v>
      </x:c>
      <x:c r="J6" s="12" t="str">
        <x:v>Kandidat 6</x:v>
      </x:c>
      <x:c r="K6" s="12" t="str">
        <x:v>Kandidat 7</x:v>
      </x:c>
      <x:c r="L6" s="12" t="str">
        <x:v>Kandidat 8</x:v>
      </x:c>
      <x:c r="M6" s="12" t="str">
        <x:v>Kandidat 9</x:v>
      </x:c>
      <x:c r="N6" s="12" t="str">
        <x:v>Kandidat 10</x:v>
      </x:c>
      <x:c r="O6" s="12" t="str">
        <x:v>Kandidat 11</x:v>
      </x:c>
      <x:c r="P6" s="12" t="str">
        <x:v>Kandidat 12</x:v>
      </x:c>
      <x:c r="Q6" s="12" t="str">
        <x:v>Kandidat 13</x:v>
      </x:c>
      <x:c r="R6" s="12" t="str">
        <x:v>Kandidat 14</x:v>
      </x:c>
      <x:c r="S6" s="12" t="str">
        <x:v>Kandidat 15</x:v>
      </x:c>
      <x:c r="T6" s="12" t="str">
        <x:v>Kandidat 16</x:v>
      </x:c>
      <x:c r="U6" s="12" t="str">
        <x:v>Kandidat 17</x:v>
      </x:c>
      <x:c r="V6" s="12" t="str">
        <x:v>Kandidat 18</x:v>
      </x:c>
      <x:c r="W6" s="12" t="str">
        <x:v>Kandidat 19</x:v>
      </x:c>
      <x:c r="X6" s="12" t="str">
        <x:v>Kandidat 20</x:v>
      </x:c>
      <x:c r="Y6" s="12" t="str">
        <x:v>Kandidat 21</x:v>
      </x:c>
      <x:c r="Z6" s="12" t="str">
        <x:v>Kandidat 22</x:v>
      </x:c>
      <x:c r="AA6" s="12" t="str">
        <x:v>Kandidat 23</x:v>
      </x:c>
      <x:c r="AB6" s="12" t="str">
        <x:v>Kandidat 24</x:v>
      </x:c>
      <x:c r="AC6" s="12" t="str">
        <x:v>Kandidat 25</x:v>
      </x:c>
      <x:c r="AD6" s="12" t="str">
        <x:v>Kandidat 26</x:v>
      </x:c>
      <x:c r="AE6" s="12" t="str">
        <x:v>Kandidat 27</x:v>
      </x:c>
      <x:c r="AF6" s="12" t="str">
        <x:v>Kandidat 28</x:v>
      </x:c>
      <x:c r="AG6" s="12" t="str">
        <x:v>Kandidat 29</x:v>
      </x:c>
      <x:c r="AH6" s="12" t="str">
        <x:v>Kandidat 30</x:v>
      </x:c>
    </x:row>
    <x:row r="7" ht="23" customHeight="1">
      <x:c r="A7" s="17" t="n">
        <x:f>IF(AND(Ergebnis!$E$7="gültig",1&lt;=Ergebnis!$E$9),1,"")</x:f>
        <x:v>1</x:v>
      </x:c>
      <x:c r="B7" s="17" t="n">
        <x:f>IF(ISNUMBER(A7),LARGE(Fixlängen!$I$7:$I$36,A7),"")</x:f>
        <x:v>2400</x:v>
      </x:c>
      <x:c r="C7" s="17" t="n">
        <x:f>IF(ISNUMBER(A7),B7+Ergebnis!$B$8,"")</x:f>
        <x:v>2403</x:v>
      </x:c>
      <x:c r="D7" s="17" t="n">
        <x:f>IF(ISNUMBER(C7),IF(E7&lt;999,1,IF(F7&lt;999,2,IF(G7&lt;999,3,IF(H7&lt;999,4,IF(I7&lt;999,5,IF(J7&lt;999,6,IF(K7&lt;999,7,IF(L7&lt;999,8,IF(M7&lt;999,9,IF(N7&lt;999,10,IF(O7&lt;999,11,IF(P7&lt;999,12,IF(Q7&lt;999,13,IF(R7&lt;999,14,IF(S7&lt;999,15,IF(T7&lt;999,16,IF(U7&lt;999,17,IF(V7&lt;999,18,IF(W7&lt;999,19,IF(X7&lt;999,20,IF(Y7&lt;999,21,IF(Z7&lt;999,22,IF(AA7&lt;999,23,IF(AB7&lt;999,24,IF(AC7&lt;999,25,IF(AD7&lt;999,26,IF(AE7&lt;999,27,IF(AF7&lt;999,28,IF(AG7&lt;999,29,IF(AH7&lt;999,30,999)))))))))))))))))))))))))))))),"")</x:f>
        <x:v>1</x:v>
      </x:c>
      <x:c r="E7" s="17" t="n">
        <x:f>IF(ISNUMBER(C7),IF(C7&lt;=Ergebnis!$B$12-SUMIF($D$6:D6,1,$C$6:C6),1,999),999)</x:f>
        <x:v>1</x:v>
      </x:c>
      <x:c r="F7" s="17" t="n">
        <x:f>IF(ISNUMBER(C7),IF(C7&lt;=Ergebnis!$B$12-SUMIF($D$6:D6,2,$C$6:C6),2,999),999)</x:f>
        <x:v>2</x:v>
      </x:c>
      <x:c r="G7" s="17" t="n">
        <x:f>IF(ISNUMBER(C7),IF(C7&lt;=Ergebnis!$B$12-SUMIF($D$6:D6,3,$C$6:C6),3,999),999)</x:f>
        <x:v>3</x:v>
      </x:c>
      <x:c r="H7" s="17" t="n">
        <x:f>IF(ISNUMBER(C7),IF(C7&lt;=Ergebnis!$B$12-SUMIF($D$6:D6,4,$C$6:C6),4,999),999)</x:f>
        <x:v>4</x:v>
      </x:c>
      <x:c r="I7" s="17" t="n">
        <x:f>IF(ISNUMBER(C7),IF(C7&lt;=Ergebnis!$B$12-SUMIF($D$6:D6,5,$C$6:C6),5,999),999)</x:f>
        <x:v>5</x:v>
      </x:c>
      <x:c r="J7" s="17" t="n">
        <x:f>IF(ISNUMBER(C7),IF(C7&lt;=Ergebnis!$B$12-SUMIF($D$6:D6,6,$C$6:C6),6,999),999)</x:f>
        <x:v>6</x:v>
      </x:c>
      <x:c r="K7" s="17" t="n">
        <x:f>IF(ISNUMBER(C7),IF(C7&lt;=Ergebnis!$B$12-SUMIF($D$6:D6,7,$C$6:C6),7,999),999)</x:f>
        <x:v>7</x:v>
      </x:c>
      <x:c r="L7" s="17" t="n">
        <x:f>IF(ISNUMBER(C7),IF(C7&lt;=Ergebnis!$B$12-SUMIF($D$6:D6,8,$C$6:C6),8,999),999)</x:f>
        <x:v>8</x:v>
      </x:c>
      <x:c r="M7" s="17" t="n">
        <x:f>IF(ISNUMBER(C7),IF(C7&lt;=Ergebnis!$B$12-SUMIF($D$6:D6,9,$C$6:C6),9,999),999)</x:f>
        <x:v>9</x:v>
      </x:c>
      <x:c r="N7" s="17" t="n">
        <x:f>IF(ISNUMBER(C7),IF(C7&lt;=Ergebnis!$B$12-SUMIF($D$6:D6,10,$C$6:C6),10,999),999)</x:f>
        <x:v>10</x:v>
      </x:c>
      <x:c r="O7" s="17" t="n">
        <x:f>IF(ISNUMBER(C7),IF(C7&lt;=Ergebnis!$B$12-SUMIF($D$6:D6,11,$C$6:C6),11,999),999)</x:f>
        <x:v>11</x:v>
      </x:c>
      <x:c r="P7" s="17" t="n">
        <x:f>IF(ISNUMBER(C7),IF(C7&lt;=Ergebnis!$B$12-SUMIF($D$6:D6,12,$C$6:C6),12,999),999)</x:f>
        <x:v>12</x:v>
      </x:c>
      <x:c r="Q7" s="17" t="n">
        <x:f>IF(ISNUMBER(C7),IF(C7&lt;=Ergebnis!$B$12-SUMIF($D$6:D6,13,$C$6:C6),13,999),999)</x:f>
        <x:v>13</x:v>
      </x:c>
      <x:c r="R7" s="17" t="n">
        <x:f>IF(ISNUMBER(C7),IF(C7&lt;=Ergebnis!$B$12-SUMIF($D$6:D6,14,$C$6:C6),14,999),999)</x:f>
        <x:v>14</x:v>
      </x:c>
      <x:c r="S7" s="17" t="n">
        <x:f>IF(ISNUMBER(C7),IF(C7&lt;=Ergebnis!$B$12-SUMIF($D$6:D6,15,$C$6:C6),15,999),999)</x:f>
        <x:v>15</x:v>
      </x:c>
      <x:c r="T7" s="17" t="n">
        <x:f>IF(ISNUMBER(C7),IF(C7&lt;=Ergebnis!$B$12-SUMIF($D$6:D6,16,$C$6:C6),16,999),999)</x:f>
        <x:v>16</x:v>
      </x:c>
      <x:c r="U7" s="17" t="n">
        <x:f>IF(ISNUMBER(C7),IF(C7&lt;=Ergebnis!$B$12-SUMIF($D$6:D6,17,$C$6:C6),17,999),999)</x:f>
        <x:v>17</x:v>
      </x:c>
      <x:c r="V7" s="17" t="n">
        <x:f>IF(ISNUMBER(C7),IF(C7&lt;=Ergebnis!$B$12-SUMIF($D$6:D6,18,$C$6:C6),18,999),999)</x:f>
        <x:v>18</x:v>
      </x:c>
      <x:c r="W7" s="17" t="n">
        <x:f>IF(ISNUMBER(C7),IF(C7&lt;=Ergebnis!$B$12-SUMIF($D$6:D6,19,$C$6:C6),19,999),999)</x:f>
        <x:v>19</x:v>
      </x:c>
      <x:c r="X7" s="17" t="n">
        <x:f>IF(ISNUMBER(C7),IF(C7&lt;=Ergebnis!$B$12-SUMIF($D$6:D6,20,$C$6:C6),20,999),999)</x:f>
        <x:v>20</x:v>
      </x:c>
      <x:c r="Y7" s="17" t="n">
        <x:f>IF(ISNUMBER(C7),IF(C7&lt;=Ergebnis!$B$12-SUMIF($D$6:D6,21,$C$6:C6),21,999),999)</x:f>
        <x:v>21</x:v>
      </x:c>
      <x:c r="Z7" s="17" t="n">
        <x:f>IF(ISNUMBER(C7),IF(C7&lt;=Ergebnis!$B$12-SUMIF($D$6:D6,22,$C$6:C6),22,999),999)</x:f>
        <x:v>22</x:v>
      </x:c>
      <x:c r="AA7" s="17" t="n">
        <x:f>IF(ISNUMBER(C7),IF(C7&lt;=Ergebnis!$B$12-SUMIF($D$6:D6,23,$C$6:C6),23,999),999)</x:f>
        <x:v>23</x:v>
      </x:c>
      <x:c r="AB7" s="17" t="n">
        <x:f>IF(ISNUMBER(C7),IF(C7&lt;=Ergebnis!$B$12-SUMIF($D$6:D6,24,$C$6:C6),24,999),999)</x:f>
        <x:v>24</x:v>
      </x:c>
      <x:c r="AC7" s="17" t="n">
        <x:f>IF(ISNUMBER(C7),IF(C7&lt;=Ergebnis!$B$12-SUMIF($D$6:D6,25,$C$6:C6),25,999),999)</x:f>
        <x:v>25</x:v>
      </x:c>
      <x:c r="AD7" s="17" t="n">
        <x:f>IF(ISNUMBER(C7),IF(C7&lt;=Ergebnis!$B$12-SUMIF($D$6:D6,26,$C$6:C6),26,999),999)</x:f>
        <x:v>26</x:v>
      </x:c>
      <x:c r="AE7" s="17" t="n">
        <x:f>IF(ISNUMBER(C7),IF(C7&lt;=Ergebnis!$B$12-SUMIF($D$6:D6,27,$C$6:C6),27,999),999)</x:f>
        <x:v>27</x:v>
      </x:c>
      <x:c r="AF7" s="17" t="n">
        <x:f>IF(ISNUMBER(C7),IF(C7&lt;=Ergebnis!$B$12-SUMIF($D$6:D6,28,$C$6:C6),28,999),999)</x:f>
        <x:v>28</x:v>
      </x:c>
      <x:c r="AG7" s="17" t="n">
        <x:f>IF(ISNUMBER(C7),IF(C7&lt;=Ergebnis!$B$12-SUMIF($D$6:D6,29,$C$6:C6),29,999),999)</x:f>
        <x:v>29</x:v>
      </x:c>
      <x:c r="AH7" s="17" t="n">
        <x:f>IF(ISNUMBER(C7),IF(C7&lt;=Ergebnis!$B$12-SUMIF($D$6:D6,30,$C$6:C6),30,999),999)</x:f>
        <x:v>30</x:v>
      </x:c>
    </x:row>
    <x:row r="8" ht="23" customHeight="1">
      <x:c r="A8" s="17" t="n">
        <x:f>IF(AND(Ergebnis!$E$7="gültig",2&lt;=Ergebnis!$E$9),2,"")</x:f>
        <x:v>2</x:v>
      </x:c>
      <x:c r="B8" s="17" t="n">
        <x:f>IF(ISNUMBER(A8),LARGE(Fixlängen!$I$7:$I$36,A8),"")</x:f>
        <x:v>2400</x:v>
      </x:c>
      <x:c r="C8" s="17" t="n">
        <x:f>IF(ISNUMBER(A8),B8+Ergebnis!$B$8,"")</x:f>
        <x:v>2403</x:v>
      </x:c>
      <x:c r="D8" s="17" t="n">
        <x:f>IF(ISNUMBER(C8),IF(E8&lt;999,1,IF(F8&lt;999,2,IF(G8&lt;999,3,IF(H8&lt;999,4,IF(I8&lt;999,5,IF(J8&lt;999,6,IF(K8&lt;999,7,IF(L8&lt;999,8,IF(M8&lt;999,9,IF(N8&lt;999,10,IF(O8&lt;999,11,IF(P8&lt;999,12,IF(Q8&lt;999,13,IF(R8&lt;999,14,IF(S8&lt;999,15,IF(T8&lt;999,16,IF(U8&lt;999,17,IF(V8&lt;999,18,IF(W8&lt;999,19,IF(X8&lt;999,20,IF(Y8&lt;999,21,IF(Z8&lt;999,22,IF(AA8&lt;999,23,IF(AB8&lt;999,24,IF(AC8&lt;999,25,IF(AD8&lt;999,26,IF(AE8&lt;999,27,IF(AF8&lt;999,28,IF(AG8&lt;999,29,IF(AH8&lt;999,30,999)))))))))))))))))))))))))))))),"")</x:f>
        <x:v>1</x:v>
      </x:c>
      <x:c r="E8" s="17" t="n">
        <x:f>IF(ISNUMBER(C8),IF(C8&lt;=Ergebnis!$B$12-SUMIF($D$6:D7,1,$C$6:C7),1,999),999)</x:f>
        <x:v>1</x:v>
      </x:c>
      <x:c r="F8" s="17" t="n">
        <x:f>IF(ISNUMBER(C8),IF(C8&lt;=Ergebnis!$B$12-SUMIF($D$6:D7,2,$C$6:C7),2,999),999)</x:f>
        <x:v>2</x:v>
      </x:c>
      <x:c r="G8" s="17" t="n">
        <x:f>IF(ISNUMBER(C8),IF(C8&lt;=Ergebnis!$B$12-SUMIF($D$6:D7,3,$C$6:C7),3,999),999)</x:f>
        <x:v>3</x:v>
      </x:c>
      <x:c r="H8" s="17" t="n">
        <x:f>IF(ISNUMBER(C8),IF(C8&lt;=Ergebnis!$B$12-SUMIF($D$6:D7,4,$C$6:C7),4,999),999)</x:f>
        <x:v>4</x:v>
      </x:c>
      <x:c r="I8" s="17" t="n">
        <x:f>IF(ISNUMBER(C8),IF(C8&lt;=Ergebnis!$B$12-SUMIF($D$6:D7,5,$C$6:C7),5,999),999)</x:f>
        <x:v>5</x:v>
      </x:c>
      <x:c r="J8" s="17" t="n">
        <x:f>IF(ISNUMBER(C8),IF(C8&lt;=Ergebnis!$B$12-SUMIF($D$6:D7,6,$C$6:C7),6,999),999)</x:f>
        <x:v>6</x:v>
      </x:c>
      <x:c r="K8" s="17" t="n">
        <x:f>IF(ISNUMBER(C8),IF(C8&lt;=Ergebnis!$B$12-SUMIF($D$6:D7,7,$C$6:C7),7,999),999)</x:f>
        <x:v>7</x:v>
      </x:c>
      <x:c r="L8" s="17" t="n">
        <x:f>IF(ISNUMBER(C8),IF(C8&lt;=Ergebnis!$B$12-SUMIF($D$6:D7,8,$C$6:C7),8,999),999)</x:f>
        <x:v>8</x:v>
      </x:c>
      <x:c r="M8" s="17" t="n">
        <x:f>IF(ISNUMBER(C8),IF(C8&lt;=Ergebnis!$B$12-SUMIF($D$6:D7,9,$C$6:C7),9,999),999)</x:f>
        <x:v>9</x:v>
      </x:c>
      <x:c r="N8" s="17" t="n">
        <x:f>IF(ISNUMBER(C8),IF(C8&lt;=Ergebnis!$B$12-SUMIF($D$6:D7,10,$C$6:C7),10,999),999)</x:f>
        <x:v>10</x:v>
      </x:c>
      <x:c r="O8" s="17" t="n">
        <x:f>IF(ISNUMBER(C8),IF(C8&lt;=Ergebnis!$B$12-SUMIF($D$6:D7,11,$C$6:C7),11,999),999)</x:f>
        <x:v>11</x:v>
      </x:c>
      <x:c r="P8" s="17" t="n">
        <x:f>IF(ISNUMBER(C8),IF(C8&lt;=Ergebnis!$B$12-SUMIF($D$6:D7,12,$C$6:C7),12,999),999)</x:f>
        <x:v>12</x:v>
      </x:c>
      <x:c r="Q8" s="17" t="n">
        <x:f>IF(ISNUMBER(C8),IF(C8&lt;=Ergebnis!$B$12-SUMIF($D$6:D7,13,$C$6:C7),13,999),999)</x:f>
        <x:v>13</x:v>
      </x:c>
      <x:c r="R8" s="17" t="n">
        <x:f>IF(ISNUMBER(C8),IF(C8&lt;=Ergebnis!$B$12-SUMIF($D$6:D7,14,$C$6:C7),14,999),999)</x:f>
        <x:v>14</x:v>
      </x:c>
      <x:c r="S8" s="17" t="n">
        <x:f>IF(ISNUMBER(C8),IF(C8&lt;=Ergebnis!$B$12-SUMIF($D$6:D7,15,$C$6:C7),15,999),999)</x:f>
        <x:v>15</x:v>
      </x:c>
      <x:c r="T8" s="17" t="n">
        <x:f>IF(ISNUMBER(C8),IF(C8&lt;=Ergebnis!$B$12-SUMIF($D$6:D7,16,$C$6:C7),16,999),999)</x:f>
        <x:v>16</x:v>
      </x:c>
      <x:c r="U8" s="17" t="n">
        <x:f>IF(ISNUMBER(C8),IF(C8&lt;=Ergebnis!$B$12-SUMIF($D$6:D7,17,$C$6:C7),17,999),999)</x:f>
        <x:v>17</x:v>
      </x:c>
      <x:c r="V8" s="17" t="n">
        <x:f>IF(ISNUMBER(C8),IF(C8&lt;=Ergebnis!$B$12-SUMIF($D$6:D7,18,$C$6:C7),18,999),999)</x:f>
        <x:v>18</x:v>
      </x:c>
      <x:c r="W8" s="17" t="n">
        <x:f>IF(ISNUMBER(C8),IF(C8&lt;=Ergebnis!$B$12-SUMIF($D$6:D7,19,$C$6:C7),19,999),999)</x:f>
        <x:v>19</x:v>
      </x:c>
      <x:c r="X8" s="17" t="n">
        <x:f>IF(ISNUMBER(C8),IF(C8&lt;=Ergebnis!$B$12-SUMIF($D$6:D7,20,$C$6:C7),20,999),999)</x:f>
        <x:v>20</x:v>
      </x:c>
      <x:c r="Y8" s="17" t="n">
        <x:f>IF(ISNUMBER(C8),IF(C8&lt;=Ergebnis!$B$12-SUMIF($D$6:D7,21,$C$6:C7),21,999),999)</x:f>
        <x:v>21</x:v>
      </x:c>
      <x:c r="Z8" s="17" t="n">
        <x:f>IF(ISNUMBER(C8),IF(C8&lt;=Ergebnis!$B$12-SUMIF($D$6:D7,22,$C$6:C7),22,999),999)</x:f>
        <x:v>22</x:v>
      </x:c>
      <x:c r="AA8" s="17" t="n">
        <x:f>IF(ISNUMBER(C8),IF(C8&lt;=Ergebnis!$B$12-SUMIF($D$6:D7,23,$C$6:C7),23,999),999)</x:f>
        <x:v>23</x:v>
      </x:c>
      <x:c r="AB8" s="17" t="n">
        <x:f>IF(ISNUMBER(C8),IF(C8&lt;=Ergebnis!$B$12-SUMIF($D$6:D7,24,$C$6:C7),24,999),999)</x:f>
        <x:v>24</x:v>
      </x:c>
      <x:c r="AC8" s="17" t="n">
        <x:f>IF(ISNUMBER(C8),IF(C8&lt;=Ergebnis!$B$12-SUMIF($D$6:D7,25,$C$6:C7),25,999),999)</x:f>
        <x:v>25</x:v>
      </x:c>
      <x:c r="AD8" s="17" t="n">
        <x:f>IF(ISNUMBER(C8),IF(C8&lt;=Ergebnis!$B$12-SUMIF($D$6:D7,26,$C$6:C7),26,999),999)</x:f>
        <x:v>26</x:v>
      </x:c>
      <x:c r="AE8" s="17" t="n">
        <x:f>IF(ISNUMBER(C8),IF(C8&lt;=Ergebnis!$B$12-SUMIF($D$6:D7,27,$C$6:C7),27,999),999)</x:f>
        <x:v>27</x:v>
      </x:c>
      <x:c r="AF8" s="17" t="n">
        <x:f>IF(ISNUMBER(C8),IF(C8&lt;=Ergebnis!$B$12-SUMIF($D$6:D7,28,$C$6:C7),28,999),999)</x:f>
        <x:v>28</x:v>
      </x:c>
      <x:c r="AG8" s="17" t="n">
        <x:f>IF(ISNUMBER(C8),IF(C8&lt;=Ergebnis!$B$12-SUMIF($D$6:D7,29,$C$6:C7),29,999),999)</x:f>
        <x:v>29</x:v>
      </x:c>
      <x:c r="AH8" s="17" t="n">
        <x:f>IF(ISNUMBER(C8),IF(C8&lt;=Ergebnis!$B$12-SUMIF($D$6:D7,30,$C$6:C7),30,999),999)</x:f>
        <x:v>30</x:v>
      </x:c>
    </x:row>
    <x:row r="9" ht="23" customHeight="1">
      <x:c r="A9" s="17" t="n">
        <x:f>IF(AND(Ergebnis!$E$7="gültig",3&lt;=Ergebnis!$E$9),3,"")</x:f>
        <x:v>3</x:v>
      </x:c>
      <x:c r="B9" s="17" t="n">
        <x:f>IF(ISNUMBER(A9),LARGE(Fixlängen!$I$7:$I$36,A9),"")</x:f>
        <x:v>1700</x:v>
      </x:c>
      <x:c r="C9" s="17" t="n">
        <x:f>IF(ISNUMBER(A9),B9+Ergebnis!$B$8,"")</x:f>
        <x:v>1703</x:v>
      </x:c>
      <x:c r="D9" s="17" t="n">
        <x:f>IF(ISNUMBER(C9),IF(E9&lt;999,1,IF(F9&lt;999,2,IF(G9&lt;999,3,IF(H9&lt;999,4,IF(I9&lt;999,5,IF(J9&lt;999,6,IF(K9&lt;999,7,IF(L9&lt;999,8,IF(M9&lt;999,9,IF(N9&lt;999,10,IF(O9&lt;999,11,IF(P9&lt;999,12,IF(Q9&lt;999,13,IF(R9&lt;999,14,IF(S9&lt;999,15,IF(T9&lt;999,16,IF(U9&lt;999,17,IF(V9&lt;999,18,IF(W9&lt;999,19,IF(X9&lt;999,20,IF(Y9&lt;999,21,IF(Z9&lt;999,22,IF(AA9&lt;999,23,IF(AB9&lt;999,24,IF(AC9&lt;999,25,IF(AD9&lt;999,26,IF(AE9&lt;999,27,IF(AF9&lt;999,28,IF(AG9&lt;999,29,IF(AH9&lt;999,30,999)))))))))))))))))))))))))))))),"")</x:f>
        <x:v>2</x:v>
      </x:c>
      <x:c r="E9" s="17" t="n">
        <x:f>IF(ISNUMBER(C9),IF(C9&lt;=Ergebnis!$B$12-SUMIF($D$6:D8,1,$C$6:C8),1,999),999)</x:f>
        <x:v>999</x:v>
      </x:c>
      <x:c r="F9" s="17" t="n">
        <x:f>IF(ISNUMBER(C9),IF(C9&lt;=Ergebnis!$B$12-SUMIF($D$6:D8,2,$C$6:C8),2,999),999)</x:f>
        <x:v>2</x:v>
      </x:c>
      <x:c r="G9" s="17" t="n">
        <x:f>IF(ISNUMBER(C9),IF(C9&lt;=Ergebnis!$B$12-SUMIF($D$6:D8,3,$C$6:C8),3,999),999)</x:f>
        <x:v>3</x:v>
      </x:c>
      <x:c r="H9" s="17" t="n">
        <x:f>IF(ISNUMBER(C9),IF(C9&lt;=Ergebnis!$B$12-SUMIF($D$6:D8,4,$C$6:C8),4,999),999)</x:f>
        <x:v>4</x:v>
      </x:c>
      <x:c r="I9" s="17" t="n">
        <x:f>IF(ISNUMBER(C9),IF(C9&lt;=Ergebnis!$B$12-SUMIF($D$6:D8,5,$C$6:C8),5,999),999)</x:f>
        <x:v>5</x:v>
      </x:c>
      <x:c r="J9" s="17" t="n">
        <x:f>IF(ISNUMBER(C9),IF(C9&lt;=Ergebnis!$B$12-SUMIF($D$6:D8,6,$C$6:C8),6,999),999)</x:f>
        <x:v>6</x:v>
      </x:c>
      <x:c r="K9" s="17" t="n">
        <x:f>IF(ISNUMBER(C9),IF(C9&lt;=Ergebnis!$B$12-SUMIF($D$6:D8,7,$C$6:C8),7,999),999)</x:f>
        <x:v>7</x:v>
      </x:c>
      <x:c r="L9" s="17" t="n">
        <x:f>IF(ISNUMBER(C9),IF(C9&lt;=Ergebnis!$B$12-SUMIF($D$6:D8,8,$C$6:C8),8,999),999)</x:f>
        <x:v>8</x:v>
      </x:c>
      <x:c r="M9" s="17" t="n">
        <x:f>IF(ISNUMBER(C9),IF(C9&lt;=Ergebnis!$B$12-SUMIF($D$6:D8,9,$C$6:C8),9,999),999)</x:f>
        <x:v>9</x:v>
      </x:c>
      <x:c r="N9" s="17" t="n">
        <x:f>IF(ISNUMBER(C9),IF(C9&lt;=Ergebnis!$B$12-SUMIF($D$6:D8,10,$C$6:C8),10,999),999)</x:f>
        <x:v>10</x:v>
      </x:c>
      <x:c r="O9" s="17" t="n">
        <x:f>IF(ISNUMBER(C9),IF(C9&lt;=Ergebnis!$B$12-SUMIF($D$6:D8,11,$C$6:C8),11,999),999)</x:f>
        <x:v>11</x:v>
      </x:c>
      <x:c r="P9" s="17" t="n">
        <x:f>IF(ISNUMBER(C9),IF(C9&lt;=Ergebnis!$B$12-SUMIF($D$6:D8,12,$C$6:C8),12,999),999)</x:f>
        <x:v>12</x:v>
      </x:c>
      <x:c r="Q9" s="17" t="n">
        <x:f>IF(ISNUMBER(C9),IF(C9&lt;=Ergebnis!$B$12-SUMIF($D$6:D8,13,$C$6:C8),13,999),999)</x:f>
        <x:v>13</x:v>
      </x:c>
      <x:c r="R9" s="17" t="n">
        <x:f>IF(ISNUMBER(C9),IF(C9&lt;=Ergebnis!$B$12-SUMIF($D$6:D8,14,$C$6:C8),14,999),999)</x:f>
        <x:v>14</x:v>
      </x:c>
      <x:c r="S9" s="17" t="n">
        <x:f>IF(ISNUMBER(C9),IF(C9&lt;=Ergebnis!$B$12-SUMIF($D$6:D8,15,$C$6:C8),15,999),999)</x:f>
        <x:v>15</x:v>
      </x:c>
      <x:c r="T9" s="17" t="n">
        <x:f>IF(ISNUMBER(C9),IF(C9&lt;=Ergebnis!$B$12-SUMIF($D$6:D8,16,$C$6:C8),16,999),999)</x:f>
        <x:v>16</x:v>
      </x:c>
      <x:c r="U9" s="17" t="n">
        <x:f>IF(ISNUMBER(C9),IF(C9&lt;=Ergebnis!$B$12-SUMIF($D$6:D8,17,$C$6:C8),17,999),999)</x:f>
        <x:v>17</x:v>
      </x:c>
      <x:c r="V9" s="17" t="n">
        <x:f>IF(ISNUMBER(C9),IF(C9&lt;=Ergebnis!$B$12-SUMIF($D$6:D8,18,$C$6:C8),18,999),999)</x:f>
        <x:v>18</x:v>
      </x:c>
      <x:c r="W9" s="17" t="n">
        <x:f>IF(ISNUMBER(C9),IF(C9&lt;=Ergebnis!$B$12-SUMIF($D$6:D8,19,$C$6:C8),19,999),999)</x:f>
        <x:v>19</x:v>
      </x:c>
      <x:c r="X9" s="17" t="n">
        <x:f>IF(ISNUMBER(C9),IF(C9&lt;=Ergebnis!$B$12-SUMIF($D$6:D8,20,$C$6:C8),20,999),999)</x:f>
        <x:v>20</x:v>
      </x:c>
      <x:c r="Y9" s="17" t="n">
        <x:f>IF(ISNUMBER(C9),IF(C9&lt;=Ergebnis!$B$12-SUMIF($D$6:D8,21,$C$6:C8),21,999),999)</x:f>
        <x:v>21</x:v>
      </x:c>
      <x:c r="Z9" s="17" t="n">
        <x:f>IF(ISNUMBER(C9),IF(C9&lt;=Ergebnis!$B$12-SUMIF($D$6:D8,22,$C$6:C8),22,999),999)</x:f>
        <x:v>22</x:v>
      </x:c>
      <x:c r="AA9" s="17" t="n">
        <x:f>IF(ISNUMBER(C9),IF(C9&lt;=Ergebnis!$B$12-SUMIF($D$6:D8,23,$C$6:C8),23,999),999)</x:f>
        <x:v>23</x:v>
      </x:c>
      <x:c r="AB9" s="17" t="n">
        <x:f>IF(ISNUMBER(C9),IF(C9&lt;=Ergebnis!$B$12-SUMIF($D$6:D8,24,$C$6:C8),24,999),999)</x:f>
        <x:v>24</x:v>
      </x:c>
      <x:c r="AC9" s="17" t="n">
        <x:f>IF(ISNUMBER(C9),IF(C9&lt;=Ergebnis!$B$12-SUMIF($D$6:D8,25,$C$6:C8),25,999),999)</x:f>
        <x:v>25</x:v>
      </x:c>
      <x:c r="AD9" s="17" t="n">
        <x:f>IF(ISNUMBER(C9),IF(C9&lt;=Ergebnis!$B$12-SUMIF($D$6:D8,26,$C$6:C8),26,999),999)</x:f>
        <x:v>26</x:v>
      </x:c>
      <x:c r="AE9" s="17" t="n">
        <x:f>IF(ISNUMBER(C9),IF(C9&lt;=Ergebnis!$B$12-SUMIF($D$6:D8,27,$C$6:C8),27,999),999)</x:f>
        <x:v>27</x:v>
      </x:c>
      <x:c r="AF9" s="17" t="n">
        <x:f>IF(ISNUMBER(C9),IF(C9&lt;=Ergebnis!$B$12-SUMIF($D$6:D8,28,$C$6:C8),28,999),999)</x:f>
        <x:v>28</x:v>
      </x:c>
      <x:c r="AG9" s="17" t="n">
        <x:f>IF(ISNUMBER(C9),IF(C9&lt;=Ergebnis!$B$12-SUMIF($D$6:D8,29,$C$6:C8),29,999),999)</x:f>
        <x:v>29</x:v>
      </x:c>
      <x:c r="AH9" s="17" t="n">
        <x:f>IF(ISNUMBER(C9),IF(C9&lt;=Ergebnis!$B$12-SUMIF($D$6:D8,30,$C$6:C8),30,999),999)</x:f>
        <x:v>30</x:v>
      </x:c>
    </x:row>
    <x:row r="10" ht="23" customHeight="1">
      <x:c r="A10" s="17" t="n">
        <x:f>IF(AND(Ergebnis!$E$7="gültig",4&lt;=Ergebnis!$E$9),4,"")</x:f>
        <x:v>4</x:v>
      </x:c>
      <x:c r="B10" s="17" t="n">
        <x:f>IF(ISNUMBER(A10),LARGE(Fixlängen!$I$7:$I$36,A10),"")</x:f>
        <x:v>1700</x:v>
      </x:c>
      <x:c r="C10" s="17" t="n">
        <x:f>IF(ISNUMBER(A10),B10+Ergebnis!$B$8,"")</x:f>
        <x:v>1703</x:v>
      </x:c>
      <x:c r="D10" s="17" t="n">
        <x:f>IF(ISNUMBER(C10),IF(E10&lt;999,1,IF(F10&lt;999,2,IF(G10&lt;999,3,IF(H10&lt;999,4,IF(I10&lt;999,5,IF(J10&lt;999,6,IF(K10&lt;999,7,IF(L10&lt;999,8,IF(M10&lt;999,9,IF(N10&lt;999,10,IF(O10&lt;999,11,IF(P10&lt;999,12,IF(Q10&lt;999,13,IF(R10&lt;999,14,IF(S10&lt;999,15,IF(T10&lt;999,16,IF(U10&lt;999,17,IF(V10&lt;999,18,IF(W10&lt;999,19,IF(X10&lt;999,20,IF(Y10&lt;999,21,IF(Z10&lt;999,22,IF(AA10&lt;999,23,IF(AB10&lt;999,24,IF(AC10&lt;999,25,IF(AD10&lt;999,26,IF(AE10&lt;999,27,IF(AF10&lt;999,28,IF(AG10&lt;999,29,IF(AH10&lt;999,30,999)))))))))))))))))))))))))))))),"")</x:f>
        <x:v>2</x:v>
      </x:c>
      <x:c r="E10" s="17" t="n">
        <x:f>IF(ISNUMBER(C10),IF(C10&lt;=Ergebnis!$B$12-SUMIF($D$6:D9,1,$C$6:C9),1,999),999)</x:f>
        <x:v>999</x:v>
      </x:c>
      <x:c r="F10" s="17" t="n">
        <x:f>IF(ISNUMBER(C10),IF(C10&lt;=Ergebnis!$B$12-SUMIF($D$6:D9,2,$C$6:C9),2,999),999)</x:f>
        <x:v>2</x:v>
      </x:c>
      <x:c r="G10" s="17" t="n">
        <x:f>IF(ISNUMBER(C10),IF(C10&lt;=Ergebnis!$B$12-SUMIF($D$6:D9,3,$C$6:C9),3,999),999)</x:f>
        <x:v>3</x:v>
      </x:c>
      <x:c r="H10" s="17" t="n">
        <x:f>IF(ISNUMBER(C10),IF(C10&lt;=Ergebnis!$B$12-SUMIF($D$6:D9,4,$C$6:C9),4,999),999)</x:f>
        <x:v>4</x:v>
      </x:c>
      <x:c r="I10" s="17" t="n">
        <x:f>IF(ISNUMBER(C10),IF(C10&lt;=Ergebnis!$B$12-SUMIF($D$6:D9,5,$C$6:C9),5,999),999)</x:f>
        <x:v>5</x:v>
      </x:c>
      <x:c r="J10" s="17" t="n">
        <x:f>IF(ISNUMBER(C10),IF(C10&lt;=Ergebnis!$B$12-SUMIF($D$6:D9,6,$C$6:C9),6,999),999)</x:f>
        <x:v>6</x:v>
      </x:c>
      <x:c r="K10" s="17" t="n">
        <x:f>IF(ISNUMBER(C10),IF(C10&lt;=Ergebnis!$B$12-SUMIF($D$6:D9,7,$C$6:C9),7,999),999)</x:f>
        <x:v>7</x:v>
      </x:c>
      <x:c r="L10" s="17" t="n">
        <x:f>IF(ISNUMBER(C10),IF(C10&lt;=Ergebnis!$B$12-SUMIF($D$6:D9,8,$C$6:C9),8,999),999)</x:f>
        <x:v>8</x:v>
      </x:c>
      <x:c r="M10" s="17" t="n">
        <x:f>IF(ISNUMBER(C10),IF(C10&lt;=Ergebnis!$B$12-SUMIF($D$6:D9,9,$C$6:C9),9,999),999)</x:f>
        <x:v>9</x:v>
      </x:c>
      <x:c r="N10" s="17" t="n">
        <x:f>IF(ISNUMBER(C10),IF(C10&lt;=Ergebnis!$B$12-SUMIF($D$6:D9,10,$C$6:C9),10,999),999)</x:f>
        <x:v>10</x:v>
      </x:c>
      <x:c r="O10" s="17" t="n">
        <x:f>IF(ISNUMBER(C10),IF(C10&lt;=Ergebnis!$B$12-SUMIF($D$6:D9,11,$C$6:C9),11,999),999)</x:f>
        <x:v>11</x:v>
      </x:c>
      <x:c r="P10" s="17" t="n">
        <x:f>IF(ISNUMBER(C10),IF(C10&lt;=Ergebnis!$B$12-SUMIF($D$6:D9,12,$C$6:C9),12,999),999)</x:f>
        <x:v>12</x:v>
      </x:c>
      <x:c r="Q10" s="17" t="n">
        <x:f>IF(ISNUMBER(C10),IF(C10&lt;=Ergebnis!$B$12-SUMIF($D$6:D9,13,$C$6:C9),13,999),999)</x:f>
        <x:v>13</x:v>
      </x:c>
      <x:c r="R10" s="17" t="n">
        <x:f>IF(ISNUMBER(C10),IF(C10&lt;=Ergebnis!$B$12-SUMIF($D$6:D9,14,$C$6:C9),14,999),999)</x:f>
        <x:v>14</x:v>
      </x:c>
      <x:c r="S10" s="17" t="n">
        <x:f>IF(ISNUMBER(C10),IF(C10&lt;=Ergebnis!$B$12-SUMIF($D$6:D9,15,$C$6:C9),15,999),999)</x:f>
        <x:v>15</x:v>
      </x:c>
      <x:c r="T10" s="17" t="n">
        <x:f>IF(ISNUMBER(C10),IF(C10&lt;=Ergebnis!$B$12-SUMIF($D$6:D9,16,$C$6:C9),16,999),999)</x:f>
        <x:v>16</x:v>
      </x:c>
      <x:c r="U10" s="17" t="n">
        <x:f>IF(ISNUMBER(C10),IF(C10&lt;=Ergebnis!$B$12-SUMIF($D$6:D9,17,$C$6:C9),17,999),999)</x:f>
        <x:v>17</x:v>
      </x:c>
      <x:c r="V10" s="17" t="n">
        <x:f>IF(ISNUMBER(C10),IF(C10&lt;=Ergebnis!$B$12-SUMIF($D$6:D9,18,$C$6:C9),18,999),999)</x:f>
        <x:v>18</x:v>
      </x:c>
      <x:c r="W10" s="17" t="n">
        <x:f>IF(ISNUMBER(C10),IF(C10&lt;=Ergebnis!$B$12-SUMIF($D$6:D9,19,$C$6:C9),19,999),999)</x:f>
        <x:v>19</x:v>
      </x:c>
      <x:c r="X10" s="17" t="n">
        <x:f>IF(ISNUMBER(C10),IF(C10&lt;=Ergebnis!$B$12-SUMIF($D$6:D9,20,$C$6:C9),20,999),999)</x:f>
        <x:v>20</x:v>
      </x:c>
      <x:c r="Y10" s="17" t="n">
        <x:f>IF(ISNUMBER(C10),IF(C10&lt;=Ergebnis!$B$12-SUMIF($D$6:D9,21,$C$6:C9),21,999),999)</x:f>
        <x:v>21</x:v>
      </x:c>
      <x:c r="Z10" s="17" t="n">
        <x:f>IF(ISNUMBER(C10),IF(C10&lt;=Ergebnis!$B$12-SUMIF($D$6:D9,22,$C$6:C9),22,999),999)</x:f>
        <x:v>22</x:v>
      </x:c>
      <x:c r="AA10" s="17" t="n">
        <x:f>IF(ISNUMBER(C10),IF(C10&lt;=Ergebnis!$B$12-SUMIF($D$6:D9,23,$C$6:C9),23,999),999)</x:f>
        <x:v>23</x:v>
      </x:c>
      <x:c r="AB10" s="17" t="n">
        <x:f>IF(ISNUMBER(C10),IF(C10&lt;=Ergebnis!$B$12-SUMIF($D$6:D9,24,$C$6:C9),24,999),999)</x:f>
        <x:v>24</x:v>
      </x:c>
      <x:c r="AC10" s="17" t="n">
        <x:f>IF(ISNUMBER(C10),IF(C10&lt;=Ergebnis!$B$12-SUMIF($D$6:D9,25,$C$6:C9),25,999),999)</x:f>
        <x:v>25</x:v>
      </x:c>
      <x:c r="AD10" s="17" t="n">
        <x:f>IF(ISNUMBER(C10),IF(C10&lt;=Ergebnis!$B$12-SUMIF($D$6:D9,26,$C$6:C9),26,999),999)</x:f>
        <x:v>26</x:v>
      </x:c>
      <x:c r="AE10" s="17" t="n">
        <x:f>IF(ISNUMBER(C10),IF(C10&lt;=Ergebnis!$B$12-SUMIF($D$6:D9,27,$C$6:C9),27,999),999)</x:f>
        <x:v>27</x:v>
      </x:c>
      <x:c r="AF10" s="17" t="n">
        <x:f>IF(ISNUMBER(C10),IF(C10&lt;=Ergebnis!$B$12-SUMIF($D$6:D9,28,$C$6:C9),28,999),999)</x:f>
        <x:v>28</x:v>
      </x:c>
      <x:c r="AG10" s="17" t="n">
        <x:f>IF(ISNUMBER(C10),IF(C10&lt;=Ergebnis!$B$12-SUMIF($D$6:D9,29,$C$6:C9),29,999),999)</x:f>
        <x:v>29</x:v>
      </x:c>
      <x:c r="AH10" s="17" t="n">
        <x:f>IF(ISNUMBER(C10),IF(C10&lt;=Ergebnis!$B$12-SUMIF($D$6:D9,30,$C$6:C9),30,999),999)</x:f>
        <x:v>30</x:v>
      </x:c>
    </x:row>
    <x:row r="11" ht="23" customHeight="1">
      <x:c r="A11" s="17" t="n">
        <x:f>IF(AND(Ergebnis!$E$7="gültig",5&lt;=Ergebnis!$E$9),5,"")</x:f>
        <x:v>5</x:v>
      </x:c>
      <x:c r="B11" s="17" t="n">
        <x:f>IF(ISNUMBER(A11),LARGE(Fixlängen!$I$7:$I$36,A11),"")</x:f>
        <x:v>1200</x:v>
      </x:c>
      <x:c r="C11" s="17" t="n">
        <x:f>IF(ISNUMBER(A11),B11+Ergebnis!$B$8,"")</x:f>
        <x:v>1203</x:v>
      </x:c>
      <x:c r="D11" s="17" t="n">
        <x:f>IF(ISNUMBER(C11),IF(E11&lt;999,1,IF(F11&lt;999,2,IF(G11&lt;999,3,IF(H11&lt;999,4,IF(I11&lt;999,5,IF(J11&lt;999,6,IF(K11&lt;999,7,IF(L11&lt;999,8,IF(M11&lt;999,9,IF(N11&lt;999,10,IF(O11&lt;999,11,IF(P11&lt;999,12,IF(Q11&lt;999,13,IF(R11&lt;999,14,IF(S11&lt;999,15,IF(T11&lt;999,16,IF(U11&lt;999,17,IF(V11&lt;999,18,IF(W11&lt;999,19,IF(X11&lt;999,20,IF(Y11&lt;999,21,IF(Z11&lt;999,22,IF(AA11&lt;999,23,IF(AB11&lt;999,24,IF(AC11&lt;999,25,IF(AD11&lt;999,26,IF(AE11&lt;999,27,IF(AF11&lt;999,28,IF(AG11&lt;999,29,IF(AH11&lt;999,30,999)))))))))))))))))))))))))))))),"")</x:f>
        <x:v>2</x:v>
      </x:c>
      <x:c r="E11" s="17" t="n">
        <x:f>IF(ISNUMBER(C11),IF(C11&lt;=Ergebnis!$B$12-SUMIF($D$6:D10,1,$C$6:C10),1,999),999)</x:f>
        <x:v>999</x:v>
      </x:c>
      <x:c r="F11" s="17" t="n">
        <x:f>IF(ISNUMBER(C11),IF(C11&lt;=Ergebnis!$B$12-SUMIF($D$6:D10,2,$C$6:C10),2,999),999)</x:f>
        <x:v>2</x:v>
      </x:c>
      <x:c r="G11" s="17" t="n">
        <x:f>IF(ISNUMBER(C11),IF(C11&lt;=Ergebnis!$B$12-SUMIF($D$6:D10,3,$C$6:C10),3,999),999)</x:f>
        <x:v>3</x:v>
      </x:c>
      <x:c r="H11" s="17" t="n">
        <x:f>IF(ISNUMBER(C11),IF(C11&lt;=Ergebnis!$B$12-SUMIF($D$6:D10,4,$C$6:C10),4,999),999)</x:f>
        <x:v>4</x:v>
      </x:c>
      <x:c r="I11" s="17" t="n">
        <x:f>IF(ISNUMBER(C11),IF(C11&lt;=Ergebnis!$B$12-SUMIF($D$6:D10,5,$C$6:C10),5,999),999)</x:f>
        <x:v>5</x:v>
      </x:c>
      <x:c r="J11" s="17" t="n">
        <x:f>IF(ISNUMBER(C11),IF(C11&lt;=Ergebnis!$B$12-SUMIF($D$6:D10,6,$C$6:C10),6,999),999)</x:f>
        <x:v>6</x:v>
      </x:c>
      <x:c r="K11" s="17" t="n">
        <x:f>IF(ISNUMBER(C11),IF(C11&lt;=Ergebnis!$B$12-SUMIF($D$6:D10,7,$C$6:C10),7,999),999)</x:f>
        <x:v>7</x:v>
      </x:c>
      <x:c r="L11" s="17" t="n">
        <x:f>IF(ISNUMBER(C11),IF(C11&lt;=Ergebnis!$B$12-SUMIF($D$6:D10,8,$C$6:C10),8,999),999)</x:f>
        <x:v>8</x:v>
      </x:c>
      <x:c r="M11" s="17" t="n">
        <x:f>IF(ISNUMBER(C11),IF(C11&lt;=Ergebnis!$B$12-SUMIF($D$6:D10,9,$C$6:C10),9,999),999)</x:f>
        <x:v>9</x:v>
      </x:c>
      <x:c r="N11" s="17" t="n">
        <x:f>IF(ISNUMBER(C11),IF(C11&lt;=Ergebnis!$B$12-SUMIF($D$6:D10,10,$C$6:C10),10,999),999)</x:f>
        <x:v>10</x:v>
      </x:c>
      <x:c r="O11" s="17" t="n">
        <x:f>IF(ISNUMBER(C11),IF(C11&lt;=Ergebnis!$B$12-SUMIF($D$6:D10,11,$C$6:C10),11,999),999)</x:f>
        <x:v>11</x:v>
      </x:c>
      <x:c r="P11" s="17" t="n">
        <x:f>IF(ISNUMBER(C11),IF(C11&lt;=Ergebnis!$B$12-SUMIF($D$6:D10,12,$C$6:C10),12,999),999)</x:f>
        <x:v>12</x:v>
      </x:c>
      <x:c r="Q11" s="17" t="n">
        <x:f>IF(ISNUMBER(C11),IF(C11&lt;=Ergebnis!$B$12-SUMIF($D$6:D10,13,$C$6:C10),13,999),999)</x:f>
        <x:v>13</x:v>
      </x:c>
      <x:c r="R11" s="17" t="n">
        <x:f>IF(ISNUMBER(C11),IF(C11&lt;=Ergebnis!$B$12-SUMIF($D$6:D10,14,$C$6:C10),14,999),999)</x:f>
        <x:v>14</x:v>
      </x:c>
      <x:c r="S11" s="17" t="n">
        <x:f>IF(ISNUMBER(C11),IF(C11&lt;=Ergebnis!$B$12-SUMIF($D$6:D10,15,$C$6:C10),15,999),999)</x:f>
        <x:v>15</x:v>
      </x:c>
      <x:c r="T11" s="17" t="n">
        <x:f>IF(ISNUMBER(C11),IF(C11&lt;=Ergebnis!$B$12-SUMIF($D$6:D10,16,$C$6:C10),16,999),999)</x:f>
        <x:v>16</x:v>
      </x:c>
      <x:c r="U11" s="17" t="n">
        <x:f>IF(ISNUMBER(C11),IF(C11&lt;=Ergebnis!$B$12-SUMIF($D$6:D10,17,$C$6:C10),17,999),999)</x:f>
        <x:v>17</x:v>
      </x:c>
      <x:c r="V11" s="17" t="n">
        <x:f>IF(ISNUMBER(C11),IF(C11&lt;=Ergebnis!$B$12-SUMIF($D$6:D10,18,$C$6:C10),18,999),999)</x:f>
        <x:v>18</x:v>
      </x:c>
      <x:c r="W11" s="17" t="n">
        <x:f>IF(ISNUMBER(C11),IF(C11&lt;=Ergebnis!$B$12-SUMIF($D$6:D10,19,$C$6:C10),19,999),999)</x:f>
        <x:v>19</x:v>
      </x:c>
      <x:c r="X11" s="17" t="n">
        <x:f>IF(ISNUMBER(C11),IF(C11&lt;=Ergebnis!$B$12-SUMIF($D$6:D10,20,$C$6:C10),20,999),999)</x:f>
        <x:v>20</x:v>
      </x:c>
      <x:c r="Y11" s="17" t="n">
        <x:f>IF(ISNUMBER(C11),IF(C11&lt;=Ergebnis!$B$12-SUMIF($D$6:D10,21,$C$6:C10),21,999),999)</x:f>
        <x:v>21</x:v>
      </x:c>
      <x:c r="Z11" s="17" t="n">
        <x:f>IF(ISNUMBER(C11),IF(C11&lt;=Ergebnis!$B$12-SUMIF($D$6:D10,22,$C$6:C10),22,999),999)</x:f>
        <x:v>22</x:v>
      </x:c>
      <x:c r="AA11" s="17" t="n">
        <x:f>IF(ISNUMBER(C11),IF(C11&lt;=Ergebnis!$B$12-SUMIF($D$6:D10,23,$C$6:C10),23,999),999)</x:f>
        <x:v>23</x:v>
      </x:c>
      <x:c r="AB11" s="17" t="n">
        <x:f>IF(ISNUMBER(C11),IF(C11&lt;=Ergebnis!$B$12-SUMIF($D$6:D10,24,$C$6:C10),24,999),999)</x:f>
        <x:v>24</x:v>
      </x:c>
      <x:c r="AC11" s="17" t="n">
        <x:f>IF(ISNUMBER(C11),IF(C11&lt;=Ergebnis!$B$12-SUMIF($D$6:D10,25,$C$6:C10),25,999),999)</x:f>
        <x:v>25</x:v>
      </x:c>
      <x:c r="AD11" s="17" t="n">
        <x:f>IF(ISNUMBER(C11),IF(C11&lt;=Ergebnis!$B$12-SUMIF($D$6:D10,26,$C$6:C10),26,999),999)</x:f>
        <x:v>26</x:v>
      </x:c>
      <x:c r="AE11" s="17" t="n">
        <x:f>IF(ISNUMBER(C11),IF(C11&lt;=Ergebnis!$B$12-SUMIF($D$6:D10,27,$C$6:C10),27,999),999)</x:f>
        <x:v>27</x:v>
      </x:c>
      <x:c r="AF11" s="17" t="n">
        <x:f>IF(ISNUMBER(C11),IF(C11&lt;=Ergebnis!$B$12-SUMIF($D$6:D10,28,$C$6:C10),28,999),999)</x:f>
        <x:v>28</x:v>
      </x:c>
      <x:c r="AG11" s="17" t="n">
        <x:f>IF(ISNUMBER(C11),IF(C11&lt;=Ergebnis!$B$12-SUMIF($D$6:D10,29,$C$6:C10),29,999),999)</x:f>
        <x:v>29</x:v>
      </x:c>
      <x:c r="AH11" s="17" t="n">
        <x:f>IF(ISNUMBER(C11),IF(C11&lt;=Ergebnis!$B$12-SUMIF($D$6:D10,30,$C$6:C10),30,999),999)</x:f>
        <x:v>30</x:v>
      </x:c>
    </x:row>
    <x:row r="12" ht="23" customHeight="1">
      <x:c r="A12" s="17" t="n">
        <x:f>IF(AND(Ergebnis!$E$7="gültig",6&lt;=Ergebnis!$E$9),6,"")</x:f>
        <x:v>6</x:v>
      </x:c>
      <x:c r="B12" s="17" t="n">
        <x:f>IF(ISNUMBER(A12),LARGE(Fixlängen!$I$7:$I$36,A12),"")</x:f>
        <x:v>1200</x:v>
      </x:c>
      <x:c r="C12" s="17" t="n">
        <x:f>IF(ISNUMBER(A12),B12+Ergebnis!$B$8,"")</x:f>
        <x:v>1203</x:v>
      </x:c>
      <x:c r="D12" s="17" t="n">
        <x:f>IF(ISNUMBER(C12),IF(E12&lt;999,1,IF(F12&lt;999,2,IF(G12&lt;999,3,IF(H12&lt;999,4,IF(I12&lt;999,5,IF(J12&lt;999,6,IF(K12&lt;999,7,IF(L12&lt;999,8,IF(M12&lt;999,9,IF(N12&lt;999,10,IF(O12&lt;999,11,IF(P12&lt;999,12,IF(Q12&lt;999,13,IF(R12&lt;999,14,IF(S12&lt;999,15,IF(T12&lt;999,16,IF(U12&lt;999,17,IF(V12&lt;999,18,IF(W12&lt;999,19,IF(X12&lt;999,20,IF(Y12&lt;999,21,IF(Z12&lt;999,22,IF(AA12&lt;999,23,IF(AB12&lt;999,24,IF(AC12&lt;999,25,IF(AD12&lt;999,26,IF(AE12&lt;999,27,IF(AF12&lt;999,28,IF(AG12&lt;999,29,IF(AH12&lt;999,30,999)))))))))))))))))))))))))))))),"")</x:f>
        <x:v>2</x:v>
      </x:c>
      <x:c r="E12" s="17" t="n">
        <x:f>IF(ISNUMBER(C12),IF(C12&lt;=Ergebnis!$B$12-SUMIF($D$6:D11,1,$C$6:C11),1,999),999)</x:f>
        <x:v>999</x:v>
      </x:c>
      <x:c r="F12" s="17" t="n">
        <x:f>IF(ISNUMBER(C12),IF(C12&lt;=Ergebnis!$B$12-SUMIF($D$6:D11,2,$C$6:C11),2,999),999)</x:f>
        <x:v>2</x:v>
      </x:c>
      <x:c r="G12" s="17" t="n">
        <x:f>IF(ISNUMBER(C12),IF(C12&lt;=Ergebnis!$B$12-SUMIF($D$6:D11,3,$C$6:C11),3,999),999)</x:f>
        <x:v>3</x:v>
      </x:c>
      <x:c r="H12" s="17" t="n">
        <x:f>IF(ISNUMBER(C12),IF(C12&lt;=Ergebnis!$B$12-SUMIF($D$6:D11,4,$C$6:C11),4,999),999)</x:f>
        <x:v>4</x:v>
      </x:c>
      <x:c r="I12" s="17" t="n">
        <x:f>IF(ISNUMBER(C12),IF(C12&lt;=Ergebnis!$B$12-SUMIF($D$6:D11,5,$C$6:C11),5,999),999)</x:f>
        <x:v>5</x:v>
      </x:c>
      <x:c r="J12" s="17" t="n">
        <x:f>IF(ISNUMBER(C12),IF(C12&lt;=Ergebnis!$B$12-SUMIF($D$6:D11,6,$C$6:C11),6,999),999)</x:f>
        <x:v>6</x:v>
      </x:c>
      <x:c r="K12" s="17" t="n">
        <x:f>IF(ISNUMBER(C12),IF(C12&lt;=Ergebnis!$B$12-SUMIF($D$6:D11,7,$C$6:C11),7,999),999)</x:f>
        <x:v>7</x:v>
      </x:c>
      <x:c r="L12" s="17" t="n">
        <x:f>IF(ISNUMBER(C12),IF(C12&lt;=Ergebnis!$B$12-SUMIF($D$6:D11,8,$C$6:C11),8,999),999)</x:f>
        <x:v>8</x:v>
      </x:c>
      <x:c r="M12" s="17" t="n">
        <x:f>IF(ISNUMBER(C12),IF(C12&lt;=Ergebnis!$B$12-SUMIF($D$6:D11,9,$C$6:C11),9,999),999)</x:f>
        <x:v>9</x:v>
      </x:c>
      <x:c r="N12" s="17" t="n">
        <x:f>IF(ISNUMBER(C12),IF(C12&lt;=Ergebnis!$B$12-SUMIF($D$6:D11,10,$C$6:C11),10,999),999)</x:f>
        <x:v>10</x:v>
      </x:c>
      <x:c r="O12" s="17" t="n">
        <x:f>IF(ISNUMBER(C12),IF(C12&lt;=Ergebnis!$B$12-SUMIF($D$6:D11,11,$C$6:C11),11,999),999)</x:f>
        <x:v>11</x:v>
      </x:c>
      <x:c r="P12" s="17" t="n">
        <x:f>IF(ISNUMBER(C12),IF(C12&lt;=Ergebnis!$B$12-SUMIF($D$6:D11,12,$C$6:C11),12,999),999)</x:f>
        <x:v>12</x:v>
      </x:c>
      <x:c r="Q12" s="17" t="n">
        <x:f>IF(ISNUMBER(C12),IF(C12&lt;=Ergebnis!$B$12-SUMIF($D$6:D11,13,$C$6:C11),13,999),999)</x:f>
        <x:v>13</x:v>
      </x:c>
      <x:c r="R12" s="17" t="n">
        <x:f>IF(ISNUMBER(C12),IF(C12&lt;=Ergebnis!$B$12-SUMIF($D$6:D11,14,$C$6:C11),14,999),999)</x:f>
        <x:v>14</x:v>
      </x:c>
      <x:c r="S12" s="17" t="n">
        <x:f>IF(ISNUMBER(C12),IF(C12&lt;=Ergebnis!$B$12-SUMIF($D$6:D11,15,$C$6:C11),15,999),999)</x:f>
        <x:v>15</x:v>
      </x:c>
      <x:c r="T12" s="17" t="n">
        <x:f>IF(ISNUMBER(C12),IF(C12&lt;=Ergebnis!$B$12-SUMIF($D$6:D11,16,$C$6:C11),16,999),999)</x:f>
        <x:v>16</x:v>
      </x:c>
      <x:c r="U12" s="17" t="n">
        <x:f>IF(ISNUMBER(C12),IF(C12&lt;=Ergebnis!$B$12-SUMIF($D$6:D11,17,$C$6:C11),17,999),999)</x:f>
        <x:v>17</x:v>
      </x:c>
      <x:c r="V12" s="17" t="n">
        <x:f>IF(ISNUMBER(C12),IF(C12&lt;=Ergebnis!$B$12-SUMIF($D$6:D11,18,$C$6:C11),18,999),999)</x:f>
        <x:v>18</x:v>
      </x:c>
      <x:c r="W12" s="17" t="n">
        <x:f>IF(ISNUMBER(C12),IF(C12&lt;=Ergebnis!$B$12-SUMIF($D$6:D11,19,$C$6:C11),19,999),999)</x:f>
        <x:v>19</x:v>
      </x:c>
      <x:c r="X12" s="17" t="n">
        <x:f>IF(ISNUMBER(C12),IF(C12&lt;=Ergebnis!$B$12-SUMIF($D$6:D11,20,$C$6:C11),20,999),999)</x:f>
        <x:v>20</x:v>
      </x:c>
      <x:c r="Y12" s="17" t="n">
        <x:f>IF(ISNUMBER(C12),IF(C12&lt;=Ergebnis!$B$12-SUMIF($D$6:D11,21,$C$6:C11),21,999),999)</x:f>
        <x:v>21</x:v>
      </x:c>
      <x:c r="Z12" s="17" t="n">
        <x:f>IF(ISNUMBER(C12),IF(C12&lt;=Ergebnis!$B$12-SUMIF($D$6:D11,22,$C$6:C11),22,999),999)</x:f>
        <x:v>22</x:v>
      </x:c>
      <x:c r="AA12" s="17" t="n">
        <x:f>IF(ISNUMBER(C12),IF(C12&lt;=Ergebnis!$B$12-SUMIF($D$6:D11,23,$C$6:C11),23,999),999)</x:f>
        <x:v>23</x:v>
      </x:c>
      <x:c r="AB12" s="17" t="n">
        <x:f>IF(ISNUMBER(C12),IF(C12&lt;=Ergebnis!$B$12-SUMIF($D$6:D11,24,$C$6:C11),24,999),999)</x:f>
        <x:v>24</x:v>
      </x:c>
      <x:c r="AC12" s="17" t="n">
        <x:f>IF(ISNUMBER(C12),IF(C12&lt;=Ergebnis!$B$12-SUMIF($D$6:D11,25,$C$6:C11),25,999),999)</x:f>
        <x:v>25</x:v>
      </x:c>
      <x:c r="AD12" s="17" t="n">
        <x:f>IF(ISNUMBER(C12),IF(C12&lt;=Ergebnis!$B$12-SUMIF($D$6:D11,26,$C$6:C11),26,999),999)</x:f>
        <x:v>26</x:v>
      </x:c>
      <x:c r="AE12" s="17" t="n">
        <x:f>IF(ISNUMBER(C12),IF(C12&lt;=Ergebnis!$B$12-SUMIF($D$6:D11,27,$C$6:C11),27,999),999)</x:f>
        <x:v>27</x:v>
      </x:c>
      <x:c r="AF12" s="17" t="n">
        <x:f>IF(ISNUMBER(C12),IF(C12&lt;=Ergebnis!$B$12-SUMIF($D$6:D11,28,$C$6:C11),28,999),999)</x:f>
        <x:v>28</x:v>
      </x:c>
      <x:c r="AG12" s="17" t="n">
        <x:f>IF(ISNUMBER(C12),IF(C12&lt;=Ergebnis!$B$12-SUMIF($D$6:D11,29,$C$6:C11),29,999),999)</x:f>
        <x:v>29</x:v>
      </x:c>
      <x:c r="AH12" s="17" t="n">
        <x:f>IF(ISNUMBER(C12),IF(C12&lt;=Ergebnis!$B$12-SUMIF($D$6:D11,30,$C$6:C11),30,999),999)</x:f>
        <x:v>30</x:v>
      </x:c>
    </x:row>
    <x:row r="13" ht="23" customHeight="1">
      <x:c r="A13" s="17" t="n">
        <x:f>IF(AND(Ergebnis!$E$7="gültig",7&lt;=Ergebnis!$E$9),7,"")</x:f>
        <x:v>7</x:v>
      </x:c>
      <x:c r="B13" s="17" t="n">
        <x:f>IF(ISNUMBER(A13),LARGE(Fixlängen!$I$7:$I$36,A13),"")</x:f>
        <x:v>500</x:v>
      </x:c>
      <x:c r="C13" s="17" t="n">
        <x:f>IF(ISNUMBER(A13),B13+Ergebnis!$B$8,"")</x:f>
        <x:v>503</x:v>
      </x:c>
      <x:c r="D13" s="17" t="n">
        <x:f>IF(ISNUMBER(C13),IF(E13&lt;999,1,IF(F13&lt;999,2,IF(G13&lt;999,3,IF(H13&lt;999,4,IF(I13&lt;999,5,IF(J13&lt;999,6,IF(K13&lt;999,7,IF(L13&lt;999,8,IF(M13&lt;999,9,IF(N13&lt;999,10,IF(O13&lt;999,11,IF(P13&lt;999,12,IF(Q13&lt;999,13,IF(R13&lt;999,14,IF(S13&lt;999,15,IF(T13&lt;999,16,IF(U13&lt;999,17,IF(V13&lt;999,18,IF(W13&lt;999,19,IF(X13&lt;999,20,IF(Y13&lt;999,21,IF(Z13&lt;999,22,IF(AA13&lt;999,23,IF(AB13&lt;999,24,IF(AC13&lt;999,25,IF(AD13&lt;999,26,IF(AE13&lt;999,27,IF(AF13&lt;999,28,IF(AG13&lt;999,29,IF(AH13&lt;999,30,999)))))))))))))))))))))))))))))),"")</x:f>
        <x:v>1</x:v>
      </x:c>
      <x:c r="E13" s="17" t="n">
        <x:f>IF(ISNUMBER(C13),IF(C13&lt;=Ergebnis!$B$12-SUMIF($D$6:D12,1,$C$6:C12),1,999),999)</x:f>
        <x:v>1</x:v>
      </x:c>
      <x:c r="F13" s="17" t="n">
        <x:f>IF(ISNUMBER(C13),IF(C13&lt;=Ergebnis!$B$12-SUMIF($D$6:D12,2,$C$6:C12),2,999),999)</x:f>
        <x:v>999</x:v>
      </x:c>
      <x:c r="G13" s="17" t="n">
        <x:f>IF(ISNUMBER(C13),IF(C13&lt;=Ergebnis!$B$12-SUMIF($D$6:D12,3,$C$6:C12),3,999),999)</x:f>
        <x:v>3</x:v>
      </x:c>
      <x:c r="H13" s="17" t="n">
        <x:f>IF(ISNUMBER(C13),IF(C13&lt;=Ergebnis!$B$12-SUMIF($D$6:D12,4,$C$6:C12),4,999),999)</x:f>
        <x:v>4</x:v>
      </x:c>
      <x:c r="I13" s="17" t="n">
        <x:f>IF(ISNUMBER(C13),IF(C13&lt;=Ergebnis!$B$12-SUMIF($D$6:D12,5,$C$6:C12),5,999),999)</x:f>
        <x:v>5</x:v>
      </x:c>
      <x:c r="J13" s="17" t="n">
        <x:f>IF(ISNUMBER(C13),IF(C13&lt;=Ergebnis!$B$12-SUMIF($D$6:D12,6,$C$6:C12),6,999),999)</x:f>
        <x:v>6</x:v>
      </x:c>
      <x:c r="K13" s="17" t="n">
        <x:f>IF(ISNUMBER(C13),IF(C13&lt;=Ergebnis!$B$12-SUMIF($D$6:D12,7,$C$6:C12),7,999),999)</x:f>
        <x:v>7</x:v>
      </x:c>
      <x:c r="L13" s="17" t="n">
        <x:f>IF(ISNUMBER(C13),IF(C13&lt;=Ergebnis!$B$12-SUMIF($D$6:D12,8,$C$6:C12),8,999),999)</x:f>
        <x:v>8</x:v>
      </x:c>
      <x:c r="M13" s="17" t="n">
        <x:f>IF(ISNUMBER(C13),IF(C13&lt;=Ergebnis!$B$12-SUMIF($D$6:D12,9,$C$6:C12),9,999),999)</x:f>
        <x:v>9</x:v>
      </x:c>
      <x:c r="N13" s="17" t="n">
        <x:f>IF(ISNUMBER(C13),IF(C13&lt;=Ergebnis!$B$12-SUMIF($D$6:D12,10,$C$6:C12),10,999),999)</x:f>
        <x:v>10</x:v>
      </x:c>
      <x:c r="O13" s="17" t="n">
        <x:f>IF(ISNUMBER(C13),IF(C13&lt;=Ergebnis!$B$12-SUMIF($D$6:D12,11,$C$6:C12),11,999),999)</x:f>
        <x:v>11</x:v>
      </x:c>
      <x:c r="P13" s="17" t="n">
        <x:f>IF(ISNUMBER(C13),IF(C13&lt;=Ergebnis!$B$12-SUMIF($D$6:D12,12,$C$6:C12),12,999),999)</x:f>
        <x:v>12</x:v>
      </x:c>
      <x:c r="Q13" s="17" t="n">
        <x:f>IF(ISNUMBER(C13),IF(C13&lt;=Ergebnis!$B$12-SUMIF($D$6:D12,13,$C$6:C12),13,999),999)</x:f>
        <x:v>13</x:v>
      </x:c>
      <x:c r="R13" s="17" t="n">
        <x:f>IF(ISNUMBER(C13),IF(C13&lt;=Ergebnis!$B$12-SUMIF($D$6:D12,14,$C$6:C12),14,999),999)</x:f>
        <x:v>14</x:v>
      </x:c>
      <x:c r="S13" s="17" t="n">
        <x:f>IF(ISNUMBER(C13),IF(C13&lt;=Ergebnis!$B$12-SUMIF($D$6:D12,15,$C$6:C12),15,999),999)</x:f>
        <x:v>15</x:v>
      </x:c>
      <x:c r="T13" s="17" t="n">
        <x:f>IF(ISNUMBER(C13),IF(C13&lt;=Ergebnis!$B$12-SUMIF($D$6:D12,16,$C$6:C12),16,999),999)</x:f>
        <x:v>16</x:v>
      </x:c>
      <x:c r="U13" s="17" t="n">
        <x:f>IF(ISNUMBER(C13),IF(C13&lt;=Ergebnis!$B$12-SUMIF($D$6:D12,17,$C$6:C12),17,999),999)</x:f>
        <x:v>17</x:v>
      </x:c>
      <x:c r="V13" s="17" t="n">
        <x:f>IF(ISNUMBER(C13),IF(C13&lt;=Ergebnis!$B$12-SUMIF($D$6:D12,18,$C$6:C12),18,999),999)</x:f>
        <x:v>18</x:v>
      </x:c>
      <x:c r="W13" s="17" t="n">
        <x:f>IF(ISNUMBER(C13),IF(C13&lt;=Ergebnis!$B$12-SUMIF($D$6:D12,19,$C$6:C12),19,999),999)</x:f>
        <x:v>19</x:v>
      </x:c>
      <x:c r="X13" s="17" t="n">
        <x:f>IF(ISNUMBER(C13),IF(C13&lt;=Ergebnis!$B$12-SUMIF($D$6:D12,20,$C$6:C12),20,999),999)</x:f>
        <x:v>20</x:v>
      </x:c>
      <x:c r="Y13" s="17" t="n">
        <x:f>IF(ISNUMBER(C13),IF(C13&lt;=Ergebnis!$B$12-SUMIF($D$6:D12,21,$C$6:C12),21,999),999)</x:f>
        <x:v>21</x:v>
      </x:c>
      <x:c r="Z13" s="17" t="n">
        <x:f>IF(ISNUMBER(C13),IF(C13&lt;=Ergebnis!$B$12-SUMIF($D$6:D12,22,$C$6:C12),22,999),999)</x:f>
        <x:v>22</x:v>
      </x:c>
      <x:c r="AA13" s="17" t="n">
        <x:f>IF(ISNUMBER(C13),IF(C13&lt;=Ergebnis!$B$12-SUMIF($D$6:D12,23,$C$6:C12),23,999),999)</x:f>
        <x:v>23</x:v>
      </x:c>
      <x:c r="AB13" s="17" t="n">
        <x:f>IF(ISNUMBER(C13),IF(C13&lt;=Ergebnis!$B$12-SUMIF($D$6:D12,24,$C$6:C12),24,999),999)</x:f>
        <x:v>24</x:v>
      </x:c>
      <x:c r="AC13" s="17" t="n">
        <x:f>IF(ISNUMBER(C13),IF(C13&lt;=Ergebnis!$B$12-SUMIF($D$6:D12,25,$C$6:C12),25,999),999)</x:f>
        <x:v>25</x:v>
      </x:c>
      <x:c r="AD13" s="17" t="n">
        <x:f>IF(ISNUMBER(C13),IF(C13&lt;=Ergebnis!$B$12-SUMIF($D$6:D12,26,$C$6:C12),26,999),999)</x:f>
        <x:v>26</x:v>
      </x:c>
      <x:c r="AE13" s="17" t="n">
        <x:f>IF(ISNUMBER(C13),IF(C13&lt;=Ergebnis!$B$12-SUMIF($D$6:D12,27,$C$6:C12),27,999),999)</x:f>
        <x:v>27</x:v>
      </x:c>
      <x:c r="AF13" s="17" t="n">
        <x:f>IF(ISNUMBER(C13),IF(C13&lt;=Ergebnis!$B$12-SUMIF($D$6:D12,28,$C$6:C12),28,999),999)</x:f>
        <x:v>28</x:v>
      </x:c>
      <x:c r="AG13" s="17" t="n">
        <x:f>IF(ISNUMBER(C13),IF(C13&lt;=Ergebnis!$B$12-SUMIF($D$6:D12,29,$C$6:C12),29,999),999)</x:f>
        <x:v>29</x:v>
      </x:c>
      <x:c r="AH13" s="17" t="n">
        <x:f>IF(ISNUMBER(C13),IF(C13&lt;=Ergebnis!$B$12-SUMIF($D$6:D12,30,$C$6:C12),30,999),999)</x:f>
        <x:v>30</x:v>
      </x:c>
    </x:row>
    <x:row r="14" ht="23" customHeight="1">
      <x:c r="A14" s="17" t="n">
        <x:f>IF(AND(Ergebnis!$E$7="gültig",8&lt;=Ergebnis!$E$9),8,"")</x:f>
        <x:v>8</x:v>
      </x:c>
      <x:c r="B14" s="17" t="n">
        <x:f>IF(ISNUMBER(A14),LARGE(Fixlängen!$I$7:$I$36,A14),"")</x:f>
        <x:v>500</x:v>
      </x:c>
      <x:c r="C14" s="17" t="n">
        <x:f>IF(ISNUMBER(A14),B14+Ergebnis!$B$8,"")</x:f>
        <x:v>503</x:v>
      </x:c>
      <x:c r="D14" s="17" t="n">
        <x:f>IF(ISNUMBER(C14),IF(E14&lt;999,1,IF(F14&lt;999,2,IF(G14&lt;999,3,IF(H14&lt;999,4,IF(I14&lt;999,5,IF(J14&lt;999,6,IF(K14&lt;999,7,IF(L14&lt;999,8,IF(M14&lt;999,9,IF(N14&lt;999,10,IF(O14&lt;999,11,IF(P14&lt;999,12,IF(Q14&lt;999,13,IF(R14&lt;999,14,IF(S14&lt;999,15,IF(T14&lt;999,16,IF(U14&lt;999,17,IF(V14&lt;999,18,IF(W14&lt;999,19,IF(X14&lt;999,20,IF(Y14&lt;999,21,IF(Z14&lt;999,22,IF(AA14&lt;999,23,IF(AB14&lt;999,24,IF(AC14&lt;999,25,IF(AD14&lt;999,26,IF(AE14&lt;999,27,IF(AF14&lt;999,28,IF(AG14&lt;999,29,IF(AH14&lt;999,30,999)))))))))))))))))))))))))))))),"")</x:f>
        <x:v>1</x:v>
      </x:c>
      <x:c r="E14" s="17" t="n">
        <x:f>IF(ISNUMBER(C14),IF(C14&lt;=Ergebnis!$B$12-SUMIF($D$6:D13,1,$C$6:C13),1,999),999)</x:f>
        <x:v>1</x:v>
      </x:c>
      <x:c r="F14" s="17" t="n">
        <x:f>IF(ISNUMBER(C14),IF(C14&lt;=Ergebnis!$B$12-SUMIF($D$6:D13,2,$C$6:C13),2,999),999)</x:f>
        <x:v>999</x:v>
      </x:c>
      <x:c r="G14" s="17" t="n">
        <x:f>IF(ISNUMBER(C14),IF(C14&lt;=Ergebnis!$B$12-SUMIF($D$6:D13,3,$C$6:C13),3,999),999)</x:f>
        <x:v>3</x:v>
      </x:c>
      <x:c r="H14" s="17" t="n">
        <x:f>IF(ISNUMBER(C14),IF(C14&lt;=Ergebnis!$B$12-SUMIF($D$6:D13,4,$C$6:C13),4,999),999)</x:f>
        <x:v>4</x:v>
      </x:c>
      <x:c r="I14" s="17" t="n">
        <x:f>IF(ISNUMBER(C14),IF(C14&lt;=Ergebnis!$B$12-SUMIF($D$6:D13,5,$C$6:C13),5,999),999)</x:f>
        <x:v>5</x:v>
      </x:c>
      <x:c r="J14" s="17" t="n">
        <x:f>IF(ISNUMBER(C14),IF(C14&lt;=Ergebnis!$B$12-SUMIF($D$6:D13,6,$C$6:C13),6,999),999)</x:f>
        <x:v>6</x:v>
      </x:c>
      <x:c r="K14" s="17" t="n">
        <x:f>IF(ISNUMBER(C14),IF(C14&lt;=Ergebnis!$B$12-SUMIF($D$6:D13,7,$C$6:C13),7,999),999)</x:f>
        <x:v>7</x:v>
      </x:c>
      <x:c r="L14" s="17" t="n">
        <x:f>IF(ISNUMBER(C14),IF(C14&lt;=Ergebnis!$B$12-SUMIF($D$6:D13,8,$C$6:C13),8,999),999)</x:f>
        <x:v>8</x:v>
      </x:c>
      <x:c r="M14" s="17" t="n">
        <x:f>IF(ISNUMBER(C14),IF(C14&lt;=Ergebnis!$B$12-SUMIF($D$6:D13,9,$C$6:C13),9,999),999)</x:f>
        <x:v>9</x:v>
      </x:c>
      <x:c r="N14" s="17" t="n">
        <x:f>IF(ISNUMBER(C14),IF(C14&lt;=Ergebnis!$B$12-SUMIF($D$6:D13,10,$C$6:C13),10,999),999)</x:f>
        <x:v>10</x:v>
      </x:c>
      <x:c r="O14" s="17" t="n">
        <x:f>IF(ISNUMBER(C14),IF(C14&lt;=Ergebnis!$B$12-SUMIF($D$6:D13,11,$C$6:C13),11,999),999)</x:f>
        <x:v>11</x:v>
      </x:c>
      <x:c r="P14" s="17" t="n">
        <x:f>IF(ISNUMBER(C14),IF(C14&lt;=Ergebnis!$B$12-SUMIF($D$6:D13,12,$C$6:C13),12,999),999)</x:f>
        <x:v>12</x:v>
      </x:c>
      <x:c r="Q14" s="17" t="n">
        <x:f>IF(ISNUMBER(C14),IF(C14&lt;=Ergebnis!$B$12-SUMIF($D$6:D13,13,$C$6:C13),13,999),999)</x:f>
        <x:v>13</x:v>
      </x:c>
      <x:c r="R14" s="17" t="n">
        <x:f>IF(ISNUMBER(C14),IF(C14&lt;=Ergebnis!$B$12-SUMIF($D$6:D13,14,$C$6:C13),14,999),999)</x:f>
        <x:v>14</x:v>
      </x:c>
      <x:c r="S14" s="17" t="n">
        <x:f>IF(ISNUMBER(C14),IF(C14&lt;=Ergebnis!$B$12-SUMIF($D$6:D13,15,$C$6:C13),15,999),999)</x:f>
        <x:v>15</x:v>
      </x:c>
      <x:c r="T14" s="17" t="n">
        <x:f>IF(ISNUMBER(C14),IF(C14&lt;=Ergebnis!$B$12-SUMIF($D$6:D13,16,$C$6:C13),16,999),999)</x:f>
        <x:v>16</x:v>
      </x:c>
      <x:c r="U14" s="17" t="n">
        <x:f>IF(ISNUMBER(C14),IF(C14&lt;=Ergebnis!$B$12-SUMIF($D$6:D13,17,$C$6:C13),17,999),999)</x:f>
        <x:v>17</x:v>
      </x:c>
      <x:c r="V14" s="17" t="n">
        <x:f>IF(ISNUMBER(C14),IF(C14&lt;=Ergebnis!$B$12-SUMIF($D$6:D13,18,$C$6:C13),18,999),999)</x:f>
        <x:v>18</x:v>
      </x:c>
      <x:c r="W14" s="17" t="n">
        <x:f>IF(ISNUMBER(C14),IF(C14&lt;=Ergebnis!$B$12-SUMIF($D$6:D13,19,$C$6:C13),19,999),999)</x:f>
        <x:v>19</x:v>
      </x:c>
      <x:c r="X14" s="17" t="n">
        <x:f>IF(ISNUMBER(C14),IF(C14&lt;=Ergebnis!$B$12-SUMIF($D$6:D13,20,$C$6:C13),20,999),999)</x:f>
        <x:v>20</x:v>
      </x:c>
      <x:c r="Y14" s="17" t="n">
        <x:f>IF(ISNUMBER(C14),IF(C14&lt;=Ergebnis!$B$12-SUMIF($D$6:D13,21,$C$6:C13),21,999),999)</x:f>
        <x:v>21</x:v>
      </x:c>
      <x:c r="Z14" s="17" t="n">
        <x:f>IF(ISNUMBER(C14),IF(C14&lt;=Ergebnis!$B$12-SUMIF($D$6:D13,22,$C$6:C13),22,999),999)</x:f>
        <x:v>22</x:v>
      </x:c>
      <x:c r="AA14" s="17" t="n">
        <x:f>IF(ISNUMBER(C14),IF(C14&lt;=Ergebnis!$B$12-SUMIF($D$6:D13,23,$C$6:C13),23,999),999)</x:f>
        <x:v>23</x:v>
      </x:c>
      <x:c r="AB14" s="17" t="n">
        <x:f>IF(ISNUMBER(C14),IF(C14&lt;=Ergebnis!$B$12-SUMIF($D$6:D13,24,$C$6:C13),24,999),999)</x:f>
        <x:v>24</x:v>
      </x:c>
      <x:c r="AC14" s="17" t="n">
        <x:f>IF(ISNUMBER(C14),IF(C14&lt;=Ergebnis!$B$12-SUMIF($D$6:D13,25,$C$6:C13),25,999),999)</x:f>
        <x:v>25</x:v>
      </x:c>
      <x:c r="AD14" s="17" t="n">
        <x:f>IF(ISNUMBER(C14),IF(C14&lt;=Ergebnis!$B$12-SUMIF($D$6:D13,26,$C$6:C13),26,999),999)</x:f>
        <x:v>26</x:v>
      </x:c>
      <x:c r="AE14" s="17" t="n">
        <x:f>IF(ISNUMBER(C14),IF(C14&lt;=Ergebnis!$B$12-SUMIF($D$6:D13,27,$C$6:C13),27,999),999)</x:f>
        <x:v>27</x:v>
      </x:c>
      <x:c r="AF14" s="17" t="n">
        <x:f>IF(ISNUMBER(C14),IF(C14&lt;=Ergebnis!$B$12-SUMIF($D$6:D13,28,$C$6:C13),28,999),999)</x:f>
        <x:v>28</x:v>
      </x:c>
      <x:c r="AG14" s="17" t="n">
        <x:f>IF(ISNUMBER(C14),IF(C14&lt;=Ergebnis!$B$12-SUMIF($D$6:D13,29,$C$6:C13),29,999),999)</x:f>
        <x:v>29</x:v>
      </x:c>
      <x:c r="AH14" s="17" t="n">
        <x:f>IF(ISNUMBER(C14),IF(C14&lt;=Ergebnis!$B$12-SUMIF($D$6:D13,30,$C$6:C13),30,999),999)</x:f>
        <x:v>30</x:v>
      </x:c>
    </x:row>
    <x:row r="15" ht="23" customHeight="1">
      <x:c r="A15" s="17" t="str">
        <x:f>IF(AND(Ergebnis!$E$7="gültig",9&lt;=Ergebnis!$E$9),9,"")</x:f>
      </x:c>
      <x:c r="B15" s="17" t="str">
        <x:f>IF(ISNUMBER(A15),LARGE(Fixlängen!$I$7:$I$36,A15),"")</x:f>
      </x:c>
      <x:c r="C15" s="17" t="str">
        <x:f>IF(ISNUMBER(A15),B15+Ergebnis!$B$8,"")</x:f>
      </x:c>
      <x:c r="D15" s="17" t="str">
        <x:f>IF(ISNUMBER(C15),IF(E15&lt;999,1,IF(F15&lt;999,2,IF(G15&lt;999,3,IF(H15&lt;999,4,IF(I15&lt;999,5,IF(J15&lt;999,6,IF(K15&lt;999,7,IF(L15&lt;999,8,IF(M15&lt;999,9,IF(N15&lt;999,10,IF(O15&lt;999,11,IF(P15&lt;999,12,IF(Q15&lt;999,13,IF(R15&lt;999,14,IF(S15&lt;999,15,IF(T15&lt;999,16,IF(U15&lt;999,17,IF(V15&lt;999,18,IF(W15&lt;999,19,IF(X15&lt;999,20,IF(Y15&lt;999,21,IF(Z15&lt;999,22,IF(AA15&lt;999,23,IF(AB15&lt;999,24,IF(AC15&lt;999,25,IF(AD15&lt;999,26,IF(AE15&lt;999,27,IF(AF15&lt;999,28,IF(AG15&lt;999,29,IF(AH15&lt;999,30,999)))))))))))))))))))))))))))))),"")</x:f>
      </x:c>
      <x:c r="E15" s="17" t="n">
        <x:f>IF(ISNUMBER(C15),IF(C15&lt;=Ergebnis!$B$12-SUMIF($D$6:D14,1,$C$6:C14),1,999),999)</x:f>
        <x:v>999</x:v>
      </x:c>
      <x:c r="F15" s="17" t="n">
        <x:f>IF(ISNUMBER(C15),IF(C15&lt;=Ergebnis!$B$12-SUMIF($D$6:D14,2,$C$6:C14),2,999),999)</x:f>
        <x:v>999</x:v>
      </x:c>
      <x:c r="G15" s="17" t="n">
        <x:f>IF(ISNUMBER(C15),IF(C15&lt;=Ergebnis!$B$12-SUMIF($D$6:D14,3,$C$6:C14),3,999),999)</x:f>
        <x:v>999</x:v>
      </x:c>
      <x:c r="H15" s="17" t="n">
        <x:f>IF(ISNUMBER(C15),IF(C15&lt;=Ergebnis!$B$12-SUMIF($D$6:D14,4,$C$6:C14),4,999),999)</x:f>
        <x:v>999</x:v>
      </x:c>
      <x:c r="I15" s="17" t="n">
        <x:f>IF(ISNUMBER(C15),IF(C15&lt;=Ergebnis!$B$12-SUMIF($D$6:D14,5,$C$6:C14),5,999),999)</x:f>
        <x:v>999</x:v>
      </x:c>
      <x:c r="J15" s="17" t="n">
        <x:f>IF(ISNUMBER(C15),IF(C15&lt;=Ergebnis!$B$12-SUMIF($D$6:D14,6,$C$6:C14),6,999),999)</x:f>
        <x:v>999</x:v>
      </x:c>
      <x:c r="K15" s="17" t="n">
        <x:f>IF(ISNUMBER(C15),IF(C15&lt;=Ergebnis!$B$12-SUMIF($D$6:D14,7,$C$6:C14),7,999),999)</x:f>
        <x:v>999</x:v>
      </x:c>
      <x:c r="L15" s="17" t="n">
        <x:f>IF(ISNUMBER(C15),IF(C15&lt;=Ergebnis!$B$12-SUMIF($D$6:D14,8,$C$6:C14),8,999),999)</x:f>
        <x:v>999</x:v>
      </x:c>
      <x:c r="M15" s="17" t="n">
        <x:f>IF(ISNUMBER(C15),IF(C15&lt;=Ergebnis!$B$12-SUMIF($D$6:D14,9,$C$6:C14),9,999),999)</x:f>
        <x:v>999</x:v>
      </x:c>
      <x:c r="N15" s="17" t="n">
        <x:f>IF(ISNUMBER(C15),IF(C15&lt;=Ergebnis!$B$12-SUMIF($D$6:D14,10,$C$6:C14),10,999),999)</x:f>
        <x:v>999</x:v>
      </x:c>
      <x:c r="O15" s="17" t="n">
        <x:f>IF(ISNUMBER(C15),IF(C15&lt;=Ergebnis!$B$12-SUMIF($D$6:D14,11,$C$6:C14),11,999),999)</x:f>
        <x:v>999</x:v>
      </x:c>
      <x:c r="P15" s="17" t="n">
        <x:f>IF(ISNUMBER(C15),IF(C15&lt;=Ergebnis!$B$12-SUMIF($D$6:D14,12,$C$6:C14),12,999),999)</x:f>
        <x:v>999</x:v>
      </x:c>
      <x:c r="Q15" s="17" t="n">
        <x:f>IF(ISNUMBER(C15),IF(C15&lt;=Ergebnis!$B$12-SUMIF($D$6:D14,13,$C$6:C14),13,999),999)</x:f>
        <x:v>999</x:v>
      </x:c>
      <x:c r="R15" s="17" t="n">
        <x:f>IF(ISNUMBER(C15),IF(C15&lt;=Ergebnis!$B$12-SUMIF($D$6:D14,14,$C$6:C14),14,999),999)</x:f>
        <x:v>999</x:v>
      </x:c>
      <x:c r="S15" s="17" t="n">
        <x:f>IF(ISNUMBER(C15),IF(C15&lt;=Ergebnis!$B$12-SUMIF($D$6:D14,15,$C$6:C14),15,999),999)</x:f>
        <x:v>999</x:v>
      </x:c>
      <x:c r="T15" s="17" t="n">
        <x:f>IF(ISNUMBER(C15),IF(C15&lt;=Ergebnis!$B$12-SUMIF($D$6:D14,16,$C$6:C14),16,999),999)</x:f>
        <x:v>999</x:v>
      </x:c>
      <x:c r="U15" s="17" t="n">
        <x:f>IF(ISNUMBER(C15),IF(C15&lt;=Ergebnis!$B$12-SUMIF($D$6:D14,17,$C$6:C14),17,999),999)</x:f>
        <x:v>999</x:v>
      </x:c>
      <x:c r="V15" s="17" t="n">
        <x:f>IF(ISNUMBER(C15),IF(C15&lt;=Ergebnis!$B$12-SUMIF($D$6:D14,18,$C$6:C14),18,999),999)</x:f>
        <x:v>999</x:v>
      </x:c>
      <x:c r="W15" s="17" t="n">
        <x:f>IF(ISNUMBER(C15),IF(C15&lt;=Ergebnis!$B$12-SUMIF($D$6:D14,19,$C$6:C14),19,999),999)</x:f>
        <x:v>999</x:v>
      </x:c>
      <x:c r="X15" s="17" t="n">
        <x:f>IF(ISNUMBER(C15),IF(C15&lt;=Ergebnis!$B$12-SUMIF($D$6:D14,20,$C$6:C14),20,999),999)</x:f>
        <x:v>999</x:v>
      </x:c>
      <x:c r="Y15" s="17" t="n">
        <x:f>IF(ISNUMBER(C15),IF(C15&lt;=Ergebnis!$B$12-SUMIF($D$6:D14,21,$C$6:C14),21,999),999)</x:f>
        <x:v>999</x:v>
      </x:c>
      <x:c r="Z15" s="17" t="n">
        <x:f>IF(ISNUMBER(C15),IF(C15&lt;=Ergebnis!$B$12-SUMIF($D$6:D14,22,$C$6:C14),22,999),999)</x:f>
        <x:v>999</x:v>
      </x:c>
      <x:c r="AA15" s="17" t="n">
        <x:f>IF(ISNUMBER(C15),IF(C15&lt;=Ergebnis!$B$12-SUMIF($D$6:D14,23,$C$6:C14),23,999),999)</x:f>
        <x:v>999</x:v>
      </x:c>
      <x:c r="AB15" s="17" t="n">
        <x:f>IF(ISNUMBER(C15),IF(C15&lt;=Ergebnis!$B$12-SUMIF($D$6:D14,24,$C$6:C14),24,999),999)</x:f>
        <x:v>999</x:v>
      </x:c>
      <x:c r="AC15" s="17" t="n">
        <x:f>IF(ISNUMBER(C15),IF(C15&lt;=Ergebnis!$B$12-SUMIF($D$6:D14,25,$C$6:C14),25,999),999)</x:f>
        <x:v>999</x:v>
      </x:c>
      <x:c r="AD15" s="17" t="n">
        <x:f>IF(ISNUMBER(C15),IF(C15&lt;=Ergebnis!$B$12-SUMIF($D$6:D14,26,$C$6:C14),26,999),999)</x:f>
        <x:v>999</x:v>
      </x:c>
      <x:c r="AE15" s="17" t="n">
        <x:f>IF(ISNUMBER(C15),IF(C15&lt;=Ergebnis!$B$12-SUMIF($D$6:D14,27,$C$6:C14),27,999),999)</x:f>
        <x:v>999</x:v>
      </x:c>
      <x:c r="AF15" s="17" t="n">
        <x:f>IF(ISNUMBER(C15),IF(C15&lt;=Ergebnis!$B$12-SUMIF($D$6:D14,28,$C$6:C14),28,999),999)</x:f>
        <x:v>999</x:v>
      </x:c>
      <x:c r="AG15" s="17" t="n">
        <x:f>IF(ISNUMBER(C15),IF(C15&lt;=Ergebnis!$B$12-SUMIF($D$6:D14,29,$C$6:C14),29,999),999)</x:f>
        <x:v>999</x:v>
      </x:c>
      <x:c r="AH15" s="17" t="n">
        <x:f>IF(ISNUMBER(C15),IF(C15&lt;=Ergebnis!$B$12-SUMIF($D$6:D14,30,$C$6:C14),30,999),999)</x:f>
        <x:v>999</x:v>
      </x:c>
    </x:row>
    <x:row r="16" ht="23" customHeight="1">
      <x:c r="A16" s="17" t="str">
        <x:f>IF(AND(Ergebnis!$E$7="gültig",10&lt;=Ergebnis!$E$9),10,"")</x:f>
      </x:c>
      <x:c r="B16" s="17" t="str">
        <x:f>IF(ISNUMBER(A16),LARGE(Fixlängen!$I$7:$I$36,A16),"")</x:f>
      </x:c>
      <x:c r="C16" s="17" t="str">
        <x:f>IF(ISNUMBER(A16),B16+Ergebnis!$B$8,"")</x:f>
      </x:c>
      <x:c r="D16" s="17" t="str">
        <x:f>IF(ISNUMBER(C16),IF(E16&lt;999,1,IF(F16&lt;999,2,IF(G16&lt;999,3,IF(H16&lt;999,4,IF(I16&lt;999,5,IF(J16&lt;999,6,IF(K16&lt;999,7,IF(L16&lt;999,8,IF(M16&lt;999,9,IF(N16&lt;999,10,IF(O16&lt;999,11,IF(P16&lt;999,12,IF(Q16&lt;999,13,IF(R16&lt;999,14,IF(S16&lt;999,15,IF(T16&lt;999,16,IF(U16&lt;999,17,IF(V16&lt;999,18,IF(W16&lt;999,19,IF(X16&lt;999,20,IF(Y16&lt;999,21,IF(Z16&lt;999,22,IF(AA16&lt;999,23,IF(AB16&lt;999,24,IF(AC16&lt;999,25,IF(AD16&lt;999,26,IF(AE16&lt;999,27,IF(AF16&lt;999,28,IF(AG16&lt;999,29,IF(AH16&lt;999,30,999)))))))))))))))))))))))))))))),"")</x:f>
      </x:c>
      <x:c r="E16" s="17" t="n">
        <x:f>IF(ISNUMBER(C16),IF(C16&lt;=Ergebnis!$B$12-SUMIF($D$6:D15,1,$C$6:C15),1,999),999)</x:f>
        <x:v>999</x:v>
      </x:c>
      <x:c r="F16" s="17" t="n">
        <x:f>IF(ISNUMBER(C16),IF(C16&lt;=Ergebnis!$B$12-SUMIF($D$6:D15,2,$C$6:C15),2,999),999)</x:f>
        <x:v>999</x:v>
      </x:c>
      <x:c r="G16" s="17" t="n">
        <x:f>IF(ISNUMBER(C16),IF(C16&lt;=Ergebnis!$B$12-SUMIF($D$6:D15,3,$C$6:C15),3,999),999)</x:f>
        <x:v>999</x:v>
      </x:c>
      <x:c r="H16" s="17" t="n">
        <x:f>IF(ISNUMBER(C16),IF(C16&lt;=Ergebnis!$B$12-SUMIF($D$6:D15,4,$C$6:C15),4,999),999)</x:f>
        <x:v>999</x:v>
      </x:c>
      <x:c r="I16" s="17" t="n">
        <x:f>IF(ISNUMBER(C16),IF(C16&lt;=Ergebnis!$B$12-SUMIF($D$6:D15,5,$C$6:C15),5,999),999)</x:f>
        <x:v>999</x:v>
      </x:c>
      <x:c r="J16" s="17" t="n">
        <x:f>IF(ISNUMBER(C16),IF(C16&lt;=Ergebnis!$B$12-SUMIF($D$6:D15,6,$C$6:C15),6,999),999)</x:f>
        <x:v>999</x:v>
      </x:c>
      <x:c r="K16" s="17" t="n">
        <x:f>IF(ISNUMBER(C16),IF(C16&lt;=Ergebnis!$B$12-SUMIF($D$6:D15,7,$C$6:C15),7,999),999)</x:f>
        <x:v>999</x:v>
      </x:c>
      <x:c r="L16" s="17" t="n">
        <x:f>IF(ISNUMBER(C16),IF(C16&lt;=Ergebnis!$B$12-SUMIF($D$6:D15,8,$C$6:C15),8,999),999)</x:f>
        <x:v>999</x:v>
      </x:c>
      <x:c r="M16" s="17" t="n">
        <x:f>IF(ISNUMBER(C16),IF(C16&lt;=Ergebnis!$B$12-SUMIF($D$6:D15,9,$C$6:C15),9,999),999)</x:f>
        <x:v>999</x:v>
      </x:c>
      <x:c r="N16" s="17" t="n">
        <x:f>IF(ISNUMBER(C16),IF(C16&lt;=Ergebnis!$B$12-SUMIF($D$6:D15,10,$C$6:C15),10,999),999)</x:f>
        <x:v>999</x:v>
      </x:c>
      <x:c r="O16" s="17" t="n">
        <x:f>IF(ISNUMBER(C16),IF(C16&lt;=Ergebnis!$B$12-SUMIF($D$6:D15,11,$C$6:C15),11,999),999)</x:f>
        <x:v>999</x:v>
      </x:c>
      <x:c r="P16" s="17" t="n">
        <x:f>IF(ISNUMBER(C16),IF(C16&lt;=Ergebnis!$B$12-SUMIF($D$6:D15,12,$C$6:C15),12,999),999)</x:f>
        <x:v>999</x:v>
      </x:c>
      <x:c r="Q16" s="17" t="n">
        <x:f>IF(ISNUMBER(C16),IF(C16&lt;=Ergebnis!$B$12-SUMIF($D$6:D15,13,$C$6:C15),13,999),999)</x:f>
        <x:v>999</x:v>
      </x:c>
      <x:c r="R16" s="17" t="n">
        <x:f>IF(ISNUMBER(C16),IF(C16&lt;=Ergebnis!$B$12-SUMIF($D$6:D15,14,$C$6:C15),14,999),999)</x:f>
        <x:v>999</x:v>
      </x:c>
      <x:c r="S16" s="17" t="n">
        <x:f>IF(ISNUMBER(C16),IF(C16&lt;=Ergebnis!$B$12-SUMIF($D$6:D15,15,$C$6:C15),15,999),999)</x:f>
        <x:v>999</x:v>
      </x:c>
      <x:c r="T16" s="17" t="n">
        <x:f>IF(ISNUMBER(C16),IF(C16&lt;=Ergebnis!$B$12-SUMIF($D$6:D15,16,$C$6:C15),16,999),999)</x:f>
        <x:v>999</x:v>
      </x:c>
      <x:c r="U16" s="17" t="n">
        <x:f>IF(ISNUMBER(C16),IF(C16&lt;=Ergebnis!$B$12-SUMIF($D$6:D15,17,$C$6:C15),17,999),999)</x:f>
        <x:v>999</x:v>
      </x:c>
      <x:c r="V16" s="17" t="n">
        <x:f>IF(ISNUMBER(C16),IF(C16&lt;=Ergebnis!$B$12-SUMIF($D$6:D15,18,$C$6:C15),18,999),999)</x:f>
        <x:v>999</x:v>
      </x:c>
      <x:c r="W16" s="17" t="n">
        <x:f>IF(ISNUMBER(C16),IF(C16&lt;=Ergebnis!$B$12-SUMIF($D$6:D15,19,$C$6:C15),19,999),999)</x:f>
        <x:v>999</x:v>
      </x:c>
      <x:c r="X16" s="17" t="n">
        <x:f>IF(ISNUMBER(C16),IF(C16&lt;=Ergebnis!$B$12-SUMIF($D$6:D15,20,$C$6:C15),20,999),999)</x:f>
        <x:v>999</x:v>
      </x:c>
      <x:c r="Y16" s="17" t="n">
        <x:f>IF(ISNUMBER(C16),IF(C16&lt;=Ergebnis!$B$12-SUMIF($D$6:D15,21,$C$6:C15),21,999),999)</x:f>
        <x:v>999</x:v>
      </x:c>
      <x:c r="Z16" s="17" t="n">
        <x:f>IF(ISNUMBER(C16),IF(C16&lt;=Ergebnis!$B$12-SUMIF($D$6:D15,22,$C$6:C15),22,999),999)</x:f>
        <x:v>999</x:v>
      </x:c>
      <x:c r="AA16" s="17" t="n">
        <x:f>IF(ISNUMBER(C16),IF(C16&lt;=Ergebnis!$B$12-SUMIF($D$6:D15,23,$C$6:C15),23,999),999)</x:f>
        <x:v>999</x:v>
      </x:c>
      <x:c r="AB16" s="17" t="n">
        <x:f>IF(ISNUMBER(C16),IF(C16&lt;=Ergebnis!$B$12-SUMIF($D$6:D15,24,$C$6:C15),24,999),999)</x:f>
        <x:v>999</x:v>
      </x:c>
      <x:c r="AC16" s="17" t="n">
        <x:f>IF(ISNUMBER(C16),IF(C16&lt;=Ergebnis!$B$12-SUMIF($D$6:D15,25,$C$6:C15),25,999),999)</x:f>
        <x:v>999</x:v>
      </x:c>
      <x:c r="AD16" s="17" t="n">
        <x:f>IF(ISNUMBER(C16),IF(C16&lt;=Ergebnis!$B$12-SUMIF($D$6:D15,26,$C$6:C15),26,999),999)</x:f>
        <x:v>999</x:v>
      </x:c>
      <x:c r="AE16" s="17" t="n">
        <x:f>IF(ISNUMBER(C16),IF(C16&lt;=Ergebnis!$B$12-SUMIF($D$6:D15,27,$C$6:C15),27,999),999)</x:f>
        <x:v>999</x:v>
      </x:c>
      <x:c r="AF16" s="17" t="n">
        <x:f>IF(ISNUMBER(C16),IF(C16&lt;=Ergebnis!$B$12-SUMIF($D$6:D15,28,$C$6:C15),28,999),999)</x:f>
        <x:v>999</x:v>
      </x:c>
      <x:c r="AG16" s="17" t="n">
        <x:f>IF(ISNUMBER(C16),IF(C16&lt;=Ergebnis!$B$12-SUMIF($D$6:D15,29,$C$6:C15),29,999),999)</x:f>
        <x:v>999</x:v>
      </x:c>
      <x:c r="AH16" s="17" t="n">
        <x:f>IF(ISNUMBER(C16),IF(C16&lt;=Ergebnis!$B$12-SUMIF($D$6:D15,30,$C$6:C15),30,999),999)</x:f>
        <x:v>999</x:v>
      </x:c>
    </x:row>
    <x:row r="17" ht="23" customHeight="1">
      <x:c r="A17" s="17" t="str">
        <x:f>IF(AND(Ergebnis!$E$7="gültig",11&lt;=Ergebnis!$E$9),11,"")</x:f>
      </x:c>
      <x:c r="B17" s="17" t="str">
        <x:f>IF(ISNUMBER(A17),LARGE(Fixlängen!$I$7:$I$36,A17),"")</x:f>
      </x:c>
      <x:c r="C17" s="17" t="str">
        <x:f>IF(ISNUMBER(A17),B17+Ergebnis!$B$8,"")</x:f>
      </x:c>
      <x:c r="D17" s="17" t="str">
        <x:f>IF(ISNUMBER(C17),IF(E17&lt;999,1,IF(F17&lt;999,2,IF(G17&lt;999,3,IF(H17&lt;999,4,IF(I17&lt;999,5,IF(J17&lt;999,6,IF(K17&lt;999,7,IF(L17&lt;999,8,IF(M17&lt;999,9,IF(N17&lt;999,10,IF(O17&lt;999,11,IF(P17&lt;999,12,IF(Q17&lt;999,13,IF(R17&lt;999,14,IF(S17&lt;999,15,IF(T17&lt;999,16,IF(U17&lt;999,17,IF(V17&lt;999,18,IF(W17&lt;999,19,IF(X17&lt;999,20,IF(Y17&lt;999,21,IF(Z17&lt;999,22,IF(AA17&lt;999,23,IF(AB17&lt;999,24,IF(AC17&lt;999,25,IF(AD17&lt;999,26,IF(AE17&lt;999,27,IF(AF17&lt;999,28,IF(AG17&lt;999,29,IF(AH17&lt;999,30,999)))))))))))))))))))))))))))))),"")</x:f>
      </x:c>
      <x:c r="E17" s="17" t="n">
        <x:f>IF(ISNUMBER(C17),IF(C17&lt;=Ergebnis!$B$12-SUMIF($D$6:D16,1,$C$6:C16),1,999),999)</x:f>
        <x:v>999</x:v>
      </x:c>
      <x:c r="F17" s="17" t="n">
        <x:f>IF(ISNUMBER(C17),IF(C17&lt;=Ergebnis!$B$12-SUMIF($D$6:D16,2,$C$6:C16),2,999),999)</x:f>
        <x:v>999</x:v>
      </x:c>
      <x:c r="G17" s="17" t="n">
        <x:f>IF(ISNUMBER(C17),IF(C17&lt;=Ergebnis!$B$12-SUMIF($D$6:D16,3,$C$6:C16),3,999),999)</x:f>
        <x:v>999</x:v>
      </x:c>
      <x:c r="H17" s="17" t="n">
        <x:f>IF(ISNUMBER(C17),IF(C17&lt;=Ergebnis!$B$12-SUMIF($D$6:D16,4,$C$6:C16),4,999),999)</x:f>
        <x:v>999</x:v>
      </x:c>
      <x:c r="I17" s="17" t="n">
        <x:f>IF(ISNUMBER(C17),IF(C17&lt;=Ergebnis!$B$12-SUMIF($D$6:D16,5,$C$6:C16),5,999),999)</x:f>
        <x:v>999</x:v>
      </x:c>
      <x:c r="J17" s="17" t="n">
        <x:f>IF(ISNUMBER(C17),IF(C17&lt;=Ergebnis!$B$12-SUMIF($D$6:D16,6,$C$6:C16),6,999),999)</x:f>
        <x:v>999</x:v>
      </x:c>
      <x:c r="K17" s="17" t="n">
        <x:f>IF(ISNUMBER(C17),IF(C17&lt;=Ergebnis!$B$12-SUMIF($D$6:D16,7,$C$6:C16),7,999),999)</x:f>
        <x:v>999</x:v>
      </x:c>
      <x:c r="L17" s="17" t="n">
        <x:f>IF(ISNUMBER(C17),IF(C17&lt;=Ergebnis!$B$12-SUMIF($D$6:D16,8,$C$6:C16),8,999),999)</x:f>
        <x:v>999</x:v>
      </x:c>
      <x:c r="M17" s="17" t="n">
        <x:f>IF(ISNUMBER(C17),IF(C17&lt;=Ergebnis!$B$12-SUMIF($D$6:D16,9,$C$6:C16),9,999),999)</x:f>
        <x:v>999</x:v>
      </x:c>
      <x:c r="N17" s="17" t="n">
        <x:f>IF(ISNUMBER(C17),IF(C17&lt;=Ergebnis!$B$12-SUMIF($D$6:D16,10,$C$6:C16),10,999),999)</x:f>
        <x:v>999</x:v>
      </x:c>
      <x:c r="O17" s="17" t="n">
        <x:f>IF(ISNUMBER(C17),IF(C17&lt;=Ergebnis!$B$12-SUMIF($D$6:D16,11,$C$6:C16),11,999),999)</x:f>
        <x:v>999</x:v>
      </x:c>
      <x:c r="P17" s="17" t="n">
        <x:f>IF(ISNUMBER(C17),IF(C17&lt;=Ergebnis!$B$12-SUMIF($D$6:D16,12,$C$6:C16),12,999),999)</x:f>
        <x:v>999</x:v>
      </x:c>
      <x:c r="Q17" s="17" t="n">
        <x:f>IF(ISNUMBER(C17),IF(C17&lt;=Ergebnis!$B$12-SUMIF($D$6:D16,13,$C$6:C16),13,999),999)</x:f>
        <x:v>999</x:v>
      </x:c>
      <x:c r="R17" s="17" t="n">
        <x:f>IF(ISNUMBER(C17),IF(C17&lt;=Ergebnis!$B$12-SUMIF($D$6:D16,14,$C$6:C16),14,999),999)</x:f>
        <x:v>999</x:v>
      </x:c>
      <x:c r="S17" s="17" t="n">
        <x:f>IF(ISNUMBER(C17),IF(C17&lt;=Ergebnis!$B$12-SUMIF($D$6:D16,15,$C$6:C16),15,999),999)</x:f>
        <x:v>999</x:v>
      </x:c>
      <x:c r="T17" s="17" t="n">
        <x:f>IF(ISNUMBER(C17),IF(C17&lt;=Ergebnis!$B$12-SUMIF($D$6:D16,16,$C$6:C16),16,999),999)</x:f>
        <x:v>999</x:v>
      </x:c>
      <x:c r="U17" s="17" t="n">
        <x:f>IF(ISNUMBER(C17),IF(C17&lt;=Ergebnis!$B$12-SUMIF($D$6:D16,17,$C$6:C16),17,999),999)</x:f>
        <x:v>999</x:v>
      </x:c>
      <x:c r="V17" s="17" t="n">
        <x:f>IF(ISNUMBER(C17),IF(C17&lt;=Ergebnis!$B$12-SUMIF($D$6:D16,18,$C$6:C16),18,999),999)</x:f>
        <x:v>999</x:v>
      </x:c>
      <x:c r="W17" s="17" t="n">
        <x:f>IF(ISNUMBER(C17),IF(C17&lt;=Ergebnis!$B$12-SUMIF($D$6:D16,19,$C$6:C16),19,999),999)</x:f>
        <x:v>999</x:v>
      </x:c>
      <x:c r="X17" s="17" t="n">
        <x:f>IF(ISNUMBER(C17),IF(C17&lt;=Ergebnis!$B$12-SUMIF($D$6:D16,20,$C$6:C16),20,999),999)</x:f>
        <x:v>999</x:v>
      </x:c>
      <x:c r="Y17" s="17" t="n">
        <x:f>IF(ISNUMBER(C17),IF(C17&lt;=Ergebnis!$B$12-SUMIF($D$6:D16,21,$C$6:C16),21,999),999)</x:f>
        <x:v>999</x:v>
      </x:c>
      <x:c r="Z17" s="17" t="n">
        <x:f>IF(ISNUMBER(C17),IF(C17&lt;=Ergebnis!$B$12-SUMIF($D$6:D16,22,$C$6:C16),22,999),999)</x:f>
        <x:v>999</x:v>
      </x:c>
      <x:c r="AA17" s="17" t="n">
        <x:f>IF(ISNUMBER(C17),IF(C17&lt;=Ergebnis!$B$12-SUMIF($D$6:D16,23,$C$6:C16),23,999),999)</x:f>
        <x:v>999</x:v>
      </x:c>
      <x:c r="AB17" s="17" t="n">
        <x:f>IF(ISNUMBER(C17),IF(C17&lt;=Ergebnis!$B$12-SUMIF($D$6:D16,24,$C$6:C16),24,999),999)</x:f>
        <x:v>999</x:v>
      </x:c>
      <x:c r="AC17" s="17" t="n">
        <x:f>IF(ISNUMBER(C17),IF(C17&lt;=Ergebnis!$B$12-SUMIF($D$6:D16,25,$C$6:C16),25,999),999)</x:f>
        <x:v>999</x:v>
      </x:c>
      <x:c r="AD17" s="17" t="n">
        <x:f>IF(ISNUMBER(C17),IF(C17&lt;=Ergebnis!$B$12-SUMIF($D$6:D16,26,$C$6:C16),26,999),999)</x:f>
        <x:v>999</x:v>
      </x:c>
      <x:c r="AE17" s="17" t="n">
        <x:f>IF(ISNUMBER(C17),IF(C17&lt;=Ergebnis!$B$12-SUMIF($D$6:D16,27,$C$6:C16),27,999),999)</x:f>
        <x:v>999</x:v>
      </x:c>
      <x:c r="AF17" s="17" t="n">
        <x:f>IF(ISNUMBER(C17),IF(C17&lt;=Ergebnis!$B$12-SUMIF($D$6:D16,28,$C$6:C16),28,999),999)</x:f>
        <x:v>999</x:v>
      </x:c>
      <x:c r="AG17" s="17" t="n">
        <x:f>IF(ISNUMBER(C17),IF(C17&lt;=Ergebnis!$B$12-SUMIF($D$6:D16,29,$C$6:C16),29,999),999)</x:f>
        <x:v>999</x:v>
      </x:c>
      <x:c r="AH17" s="17" t="n">
        <x:f>IF(ISNUMBER(C17),IF(C17&lt;=Ergebnis!$B$12-SUMIF($D$6:D16,30,$C$6:C16),30,999),999)</x:f>
        <x:v>999</x:v>
      </x:c>
    </x:row>
    <x:row r="18" ht="23" customHeight="1">
      <x:c r="A18" s="17" t="str">
        <x:f>IF(AND(Ergebnis!$E$7="gültig",12&lt;=Ergebnis!$E$9),12,"")</x:f>
      </x:c>
      <x:c r="B18" s="17" t="str">
        <x:f>IF(ISNUMBER(A18),LARGE(Fixlängen!$I$7:$I$36,A18),"")</x:f>
      </x:c>
      <x:c r="C18" s="17" t="str">
        <x:f>IF(ISNUMBER(A18),B18+Ergebnis!$B$8,"")</x:f>
      </x:c>
      <x:c r="D18" s="17" t="str">
        <x:f>IF(ISNUMBER(C18),IF(E18&lt;999,1,IF(F18&lt;999,2,IF(G18&lt;999,3,IF(H18&lt;999,4,IF(I18&lt;999,5,IF(J18&lt;999,6,IF(K18&lt;999,7,IF(L18&lt;999,8,IF(M18&lt;999,9,IF(N18&lt;999,10,IF(O18&lt;999,11,IF(P18&lt;999,12,IF(Q18&lt;999,13,IF(R18&lt;999,14,IF(S18&lt;999,15,IF(T18&lt;999,16,IF(U18&lt;999,17,IF(V18&lt;999,18,IF(W18&lt;999,19,IF(X18&lt;999,20,IF(Y18&lt;999,21,IF(Z18&lt;999,22,IF(AA18&lt;999,23,IF(AB18&lt;999,24,IF(AC18&lt;999,25,IF(AD18&lt;999,26,IF(AE18&lt;999,27,IF(AF18&lt;999,28,IF(AG18&lt;999,29,IF(AH18&lt;999,30,999)))))))))))))))))))))))))))))),"")</x:f>
      </x:c>
      <x:c r="E18" s="17" t="n">
        <x:f>IF(ISNUMBER(C18),IF(C18&lt;=Ergebnis!$B$12-SUMIF($D$6:D17,1,$C$6:C17),1,999),999)</x:f>
        <x:v>999</x:v>
      </x:c>
      <x:c r="F18" s="17" t="n">
        <x:f>IF(ISNUMBER(C18),IF(C18&lt;=Ergebnis!$B$12-SUMIF($D$6:D17,2,$C$6:C17),2,999),999)</x:f>
        <x:v>999</x:v>
      </x:c>
      <x:c r="G18" s="17" t="n">
        <x:f>IF(ISNUMBER(C18),IF(C18&lt;=Ergebnis!$B$12-SUMIF($D$6:D17,3,$C$6:C17),3,999),999)</x:f>
        <x:v>999</x:v>
      </x:c>
      <x:c r="H18" s="17" t="n">
        <x:f>IF(ISNUMBER(C18),IF(C18&lt;=Ergebnis!$B$12-SUMIF($D$6:D17,4,$C$6:C17),4,999),999)</x:f>
        <x:v>999</x:v>
      </x:c>
      <x:c r="I18" s="17" t="n">
        <x:f>IF(ISNUMBER(C18),IF(C18&lt;=Ergebnis!$B$12-SUMIF($D$6:D17,5,$C$6:C17),5,999),999)</x:f>
        <x:v>999</x:v>
      </x:c>
      <x:c r="J18" s="17" t="n">
        <x:f>IF(ISNUMBER(C18),IF(C18&lt;=Ergebnis!$B$12-SUMIF($D$6:D17,6,$C$6:C17),6,999),999)</x:f>
        <x:v>999</x:v>
      </x:c>
      <x:c r="K18" s="17" t="n">
        <x:f>IF(ISNUMBER(C18),IF(C18&lt;=Ergebnis!$B$12-SUMIF($D$6:D17,7,$C$6:C17),7,999),999)</x:f>
        <x:v>999</x:v>
      </x:c>
      <x:c r="L18" s="17" t="n">
        <x:f>IF(ISNUMBER(C18),IF(C18&lt;=Ergebnis!$B$12-SUMIF($D$6:D17,8,$C$6:C17),8,999),999)</x:f>
        <x:v>999</x:v>
      </x:c>
      <x:c r="M18" s="17" t="n">
        <x:f>IF(ISNUMBER(C18),IF(C18&lt;=Ergebnis!$B$12-SUMIF($D$6:D17,9,$C$6:C17),9,999),999)</x:f>
        <x:v>999</x:v>
      </x:c>
      <x:c r="N18" s="17" t="n">
        <x:f>IF(ISNUMBER(C18),IF(C18&lt;=Ergebnis!$B$12-SUMIF($D$6:D17,10,$C$6:C17),10,999),999)</x:f>
        <x:v>999</x:v>
      </x:c>
      <x:c r="O18" s="17" t="n">
        <x:f>IF(ISNUMBER(C18),IF(C18&lt;=Ergebnis!$B$12-SUMIF($D$6:D17,11,$C$6:C17),11,999),999)</x:f>
        <x:v>999</x:v>
      </x:c>
      <x:c r="P18" s="17" t="n">
        <x:f>IF(ISNUMBER(C18),IF(C18&lt;=Ergebnis!$B$12-SUMIF($D$6:D17,12,$C$6:C17),12,999),999)</x:f>
        <x:v>999</x:v>
      </x:c>
      <x:c r="Q18" s="17" t="n">
        <x:f>IF(ISNUMBER(C18),IF(C18&lt;=Ergebnis!$B$12-SUMIF($D$6:D17,13,$C$6:C17),13,999),999)</x:f>
        <x:v>999</x:v>
      </x:c>
      <x:c r="R18" s="17" t="n">
        <x:f>IF(ISNUMBER(C18),IF(C18&lt;=Ergebnis!$B$12-SUMIF($D$6:D17,14,$C$6:C17),14,999),999)</x:f>
        <x:v>999</x:v>
      </x:c>
      <x:c r="S18" s="17" t="n">
        <x:f>IF(ISNUMBER(C18),IF(C18&lt;=Ergebnis!$B$12-SUMIF($D$6:D17,15,$C$6:C17),15,999),999)</x:f>
        <x:v>999</x:v>
      </x:c>
      <x:c r="T18" s="17" t="n">
        <x:f>IF(ISNUMBER(C18),IF(C18&lt;=Ergebnis!$B$12-SUMIF($D$6:D17,16,$C$6:C17),16,999),999)</x:f>
        <x:v>999</x:v>
      </x:c>
      <x:c r="U18" s="17" t="n">
        <x:f>IF(ISNUMBER(C18),IF(C18&lt;=Ergebnis!$B$12-SUMIF($D$6:D17,17,$C$6:C17),17,999),999)</x:f>
        <x:v>999</x:v>
      </x:c>
      <x:c r="V18" s="17" t="n">
        <x:f>IF(ISNUMBER(C18),IF(C18&lt;=Ergebnis!$B$12-SUMIF($D$6:D17,18,$C$6:C17),18,999),999)</x:f>
        <x:v>999</x:v>
      </x:c>
      <x:c r="W18" s="17" t="n">
        <x:f>IF(ISNUMBER(C18),IF(C18&lt;=Ergebnis!$B$12-SUMIF($D$6:D17,19,$C$6:C17),19,999),999)</x:f>
        <x:v>999</x:v>
      </x:c>
      <x:c r="X18" s="17" t="n">
        <x:f>IF(ISNUMBER(C18),IF(C18&lt;=Ergebnis!$B$12-SUMIF($D$6:D17,20,$C$6:C17),20,999),999)</x:f>
        <x:v>999</x:v>
      </x:c>
      <x:c r="Y18" s="17" t="n">
        <x:f>IF(ISNUMBER(C18),IF(C18&lt;=Ergebnis!$B$12-SUMIF($D$6:D17,21,$C$6:C17),21,999),999)</x:f>
        <x:v>999</x:v>
      </x:c>
      <x:c r="Z18" s="17" t="n">
        <x:f>IF(ISNUMBER(C18),IF(C18&lt;=Ergebnis!$B$12-SUMIF($D$6:D17,22,$C$6:C17),22,999),999)</x:f>
        <x:v>999</x:v>
      </x:c>
      <x:c r="AA18" s="17" t="n">
        <x:f>IF(ISNUMBER(C18),IF(C18&lt;=Ergebnis!$B$12-SUMIF($D$6:D17,23,$C$6:C17),23,999),999)</x:f>
        <x:v>999</x:v>
      </x:c>
      <x:c r="AB18" s="17" t="n">
        <x:f>IF(ISNUMBER(C18),IF(C18&lt;=Ergebnis!$B$12-SUMIF($D$6:D17,24,$C$6:C17),24,999),999)</x:f>
        <x:v>999</x:v>
      </x:c>
      <x:c r="AC18" s="17" t="n">
        <x:f>IF(ISNUMBER(C18),IF(C18&lt;=Ergebnis!$B$12-SUMIF($D$6:D17,25,$C$6:C17),25,999),999)</x:f>
        <x:v>999</x:v>
      </x:c>
      <x:c r="AD18" s="17" t="n">
        <x:f>IF(ISNUMBER(C18),IF(C18&lt;=Ergebnis!$B$12-SUMIF($D$6:D17,26,$C$6:C17),26,999),999)</x:f>
        <x:v>999</x:v>
      </x:c>
      <x:c r="AE18" s="17" t="n">
        <x:f>IF(ISNUMBER(C18),IF(C18&lt;=Ergebnis!$B$12-SUMIF($D$6:D17,27,$C$6:C17),27,999),999)</x:f>
        <x:v>999</x:v>
      </x:c>
      <x:c r="AF18" s="17" t="n">
        <x:f>IF(ISNUMBER(C18),IF(C18&lt;=Ergebnis!$B$12-SUMIF($D$6:D17,28,$C$6:C17),28,999),999)</x:f>
        <x:v>999</x:v>
      </x:c>
      <x:c r="AG18" s="17" t="n">
        <x:f>IF(ISNUMBER(C18),IF(C18&lt;=Ergebnis!$B$12-SUMIF($D$6:D17,29,$C$6:C17),29,999),999)</x:f>
        <x:v>999</x:v>
      </x:c>
      <x:c r="AH18" s="17" t="n">
        <x:f>IF(ISNUMBER(C18),IF(C18&lt;=Ergebnis!$B$12-SUMIF($D$6:D17,30,$C$6:C17),30,999),999)</x:f>
        <x:v>999</x:v>
      </x:c>
    </x:row>
    <x:row r="19" ht="23" customHeight="1">
      <x:c r="A19" s="17" t="str">
        <x:f>IF(AND(Ergebnis!$E$7="gültig",13&lt;=Ergebnis!$E$9),13,"")</x:f>
      </x:c>
      <x:c r="B19" s="17" t="str">
        <x:f>IF(ISNUMBER(A19),LARGE(Fixlängen!$I$7:$I$36,A19),"")</x:f>
      </x:c>
      <x:c r="C19" s="17" t="str">
        <x:f>IF(ISNUMBER(A19),B19+Ergebnis!$B$8,"")</x:f>
      </x:c>
      <x:c r="D19" s="17" t="str">
        <x:f>IF(ISNUMBER(C19),IF(E19&lt;999,1,IF(F19&lt;999,2,IF(G19&lt;999,3,IF(H19&lt;999,4,IF(I19&lt;999,5,IF(J19&lt;999,6,IF(K19&lt;999,7,IF(L19&lt;999,8,IF(M19&lt;999,9,IF(N19&lt;999,10,IF(O19&lt;999,11,IF(P19&lt;999,12,IF(Q19&lt;999,13,IF(R19&lt;999,14,IF(S19&lt;999,15,IF(T19&lt;999,16,IF(U19&lt;999,17,IF(V19&lt;999,18,IF(W19&lt;999,19,IF(X19&lt;999,20,IF(Y19&lt;999,21,IF(Z19&lt;999,22,IF(AA19&lt;999,23,IF(AB19&lt;999,24,IF(AC19&lt;999,25,IF(AD19&lt;999,26,IF(AE19&lt;999,27,IF(AF19&lt;999,28,IF(AG19&lt;999,29,IF(AH19&lt;999,30,999)))))))))))))))))))))))))))))),"")</x:f>
      </x:c>
      <x:c r="E19" s="17" t="n">
        <x:f>IF(ISNUMBER(C19),IF(C19&lt;=Ergebnis!$B$12-SUMIF($D$6:D18,1,$C$6:C18),1,999),999)</x:f>
        <x:v>999</x:v>
      </x:c>
      <x:c r="F19" s="17" t="n">
        <x:f>IF(ISNUMBER(C19),IF(C19&lt;=Ergebnis!$B$12-SUMIF($D$6:D18,2,$C$6:C18),2,999),999)</x:f>
        <x:v>999</x:v>
      </x:c>
      <x:c r="G19" s="17" t="n">
        <x:f>IF(ISNUMBER(C19),IF(C19&lt;=Ergebnis!$B$12-SUMIF($D$6:D18,3,$C$6:C18),3,999),999)</x:f>
        <x:v>999</x:v>
      </x:c>
      <x:c r="H19" s="17" t="n">
        <x:f>IF(ISNUMBER(C19),IF(C19&lt;=Ergebnis!$B$12-SUMIF($D$6:D18,4,$C$6:C18),4,999),999)</x:f>
        <x:v>999</x:v>
      </x:c>
      <x:c r="I19" s="17" t="n">
        <x:f>IF(ISNUMBER(C19),IF(C19&lt;=Ergebnis!$B$12-SUMIF($D$6:D18,5,$C$6:C18),5,999),999)</x:f>
        <x:v>999</x:v>
      </x:c>
      <x:c r="J19" s="17" t="n">
        <x:f>IF(ISNUMBER(C19),IF(C19&lt;=Ergebnis!$B$12-SUMIF($D$6:D18,6,$C$6:C18),6,999),999)</x:f>
        <x:v>999</x:v>
      </x:c>
      <x:c r="K19" s="17" t="n">
        <x:f>IF(ISNUMBER(C19),IF(C19&lt;=Ergebnis!$B$12-SUMIF($D$6:D18,7,$C$6:C18),7,999),999)</x:f>
        <x:v>999</x:v>
      </x:c>
      <x:c r="L19" s="17" t="n">
        <x:f>IF(ISNUMBER(C19),IF(C19&lt;=Ergebnis!$B$12-SUMIF($D$6:D18,8,$C$6:C18),8,999),999)</x:f>
        <x:v>999</x:v>
      </x:c>
      <x:c r="M19" s="17" t="n">
        <x:f>IF(ISNUMBER(C19),IF(C19&lt;=Ergebnis!$B$12-SUMIF($D$6:D18,9,$C$6:C18),9,999),999)</x:f>
        <x:v>999</x:v>
      </x:c>
      <x:c r="N19" s="17" t="n">
        <x:f>IF(ISNUMBER(C19),IF(C19&lt;=Ergebnis!$B$12-SUMIF($D$6:D18,10,$C$6:C18),10,999),999)</x:f>
        <x:v>999</x:v>
      </x:c>
      <x:c r="O19" s="17" t="n">
        <x:f>IF(ISNUMBER(C19),IF(C19&lt;=Ergebnis!$B$12-SUMIF($D$6:D18,11,$C$6:C18),11,999),999)</x:f>
        <x:v>999</x:v>
      </x:c>
      <x:c r="P19" s="17" t="n">
        <x:f>IF(ISNUMBER(C19),IF(C19&lt;=Ergebnis!$B$12-SUMIF($D$6:D18,12,$C$6:C18),12,999),999)</x:f>
        <x:v>999</x:v>
      </x:c>
      <x:c r="Q19" s="17" t="n">
        <x:f>IF(ISNUMBER(C19),IF(C19&lt;=Ergebnis!$B$12-SUMIF($D$6:D18,13,$C$6:C18),13,999),999)</x:f>
        <x:v>999</x:v>
      </x:c>
      <x:c r="R19" s="17" t="n">
        <x:f>IF(ISNUMBER(C19),IF(C19&lt;=Ergebnis!$B$12-SUMIF($D$6:D18,14,$C$6:C18),14,999),999)</x:f>
        <x:v>999</x:v>
      </x:c>
      <x:c r="S19" s="17" t="n">
        <x:f>IF(ISNUMBER(C19),IF(C19&lt;=Ergebnis!$B$12-SUMIF($D$6:D18,15,$C$6:C18),15,999),999)</x:f>
        <x:v>999</x:v>
      </x:c>
      <x:c r="T19" s="17" t="n">
        <x:f>IF(ISNUMBER(C19),IF(C19&lt;=Ergebnis!$B$12-SUMIF($D$6:D18,16,$C$6:C18),16,999),999)</x:f>
        <x:v>999</x:v>
      </x:c>
      <x:c r="U19" s="17" t="n">
        <x:f>IF(ISNUMBER(C19),IF(C19&lt;=Ergebnis!$B$12-SUMIF($D$6:D18,17,$C$6:C18),17,999),999)</x:f>
        <x:v>999</x:v>
      </x:c>
      <x:c r="V19" s="17" t="n">
        <x:f>IF(ISNUMBER(C19),IF(C19&lt;=Ergebnis!$B$12-SUMIF($D$6:D18,18,$C$6:C18),18,999),999)</x:f>
        <x:v>999</x:v>
      </x:c>
      <x:c r="W19" s="17" t="n">
        <x:f>IF(ISNUMBER(C19),IF(C19&lt;=Ergebnis!$B$12-SUMIF($D$6:D18,19,$C$6:C18),19,999),999)</x:f>
        <x:v>999</x:v>
      </x:c>
      <x:c r="X19" s="17" t="n">
        <x:f>IF(ISNUMBER(C19),IF(C19&lt;=Ergebnis!$B$12-SUMIF($D$6:D18,20,$C$6:C18),20,999),999)</x:f>
        <x:v>999</x:v>
      </x:c>
      <x:c r="Y19" s="17" t="n">
        <x:f>IF(ISNUMBER(C19),IF(C19&lt;=Ergebnis!$B$12-SUMIF($D$6:D18,21,$C$6:C18),21,999),999)</x:f>
        <x:v>999</x:v>
      </x:c>
      <x:c r="Z19" s="17" t="n">
        <x:f>IF(ISNUMBER(C19),IF(C19&lt;=Ergebnis!$B$12-SUMIF($D$6:D18,22,$C$6:C18),22,999),999)</x:f>
        <x:v>999</x:v>
      </x:c>
      <x:c r="AA19" s="17" t="n">
        <x:f>IF(ISNUMBER(C19),IF(C19&lt;=Ergebnis!$B$12-SUMIF($D$6:D18,23,$C$6:C18),23,999),999)</x:f>
        <x:v>999</x:v>
      </x:c>
      <x:c r="AB19" s="17" t="n">
        <x:f>IF(ISNUMBER(C19),IF(C19&lt;=Ergebnis!$B$12-SUMIF($D$6:D18,24,$C$6:C18),24,999),999)</x:f>
        <x:v>999</x:v>
      </x:c>
      <x:c r="AC19" s="17" t="n">
        <x:f>IF(ISNUMBER(C19),IF(C19&lt;=Ergebnis!$B$12-SUMIF($D$6:D18,25,$C$6:C18),25,999),999)</x:f>
        <x:v>999</x:v>
      </x:c>
      <x:c r="AD19" s="17" t="n">
        <x:f>IF(ISNUMBER(C19),IF(C19&lt;=Ergebnis!$B$12-SUMIF($D$6:D18,26,$C$6:C18),26,999),999)</x:f>
        <x:v>999</x:v>
      </x:c>
      <x:c r="AE19" s="17" t="n">
        <x:f>IF(ISNUMBER(C19),IF(C19&lt;=Ergebnis!$B$12-SUMIF($D$6:D18,27,$C$6:C18),27,999),999)</x:f>
        <x:v>999</x:v>
      </x:c>
      <x:c r="AF19" s="17" t="n">
        <x:f>IF(ISNUMBER(C19),IF(C19&lt;=Ergebnis!$B$12-SUMIF($D$6:D18,28,$C$6:C18),28,999),999)</x:f>
        <x:v>999</x:v>
      </x:c>
      <x:c r="AG19" s="17" t="n">
        <x:f>IF(ISNUMBER(C19),IF(C19&lt;=Ergebnis!$B$12-SUMIF($D$6:D18,29,$C$6:C18),29,999),999)</x:f>
        <x:v>999</x:v>
      </x:c>
      <x:c r="AH19" s="17" t="n">
        <x:f>IF(ISNUMBER(C19),IF(C19&lt;=Ergebnis!$B$12-SUMIF($D$6:D18,30,$C$6:C18),30,999),999)</x:f>
        <x:v>999</x:v>
      </x:c>
    </x:row>
    <x:row r="20" ht="23" customHeight="1">
      <x:c r="A20" s="17" t="str">
        <x:f>IF(AND(Ergebnis!$E$7="gültig",14&lt;=Ergebnis!$E$9),14,"")</x:f>
      </x:c>
      <x:c r="B20" s="17" t="str">
        <x:f>IF(ISNUMBER(A20),LARGE(Fixlängen!$I$7:$I$36,A20),"")</x:f>
      </x:c>
      <x:c r="C20" s="17" t="str">
        <x:f>IF(ISNUMBER(A20),B20+Ergebnis!$B$8,"")</x:f>
      </x:c>
      <x:c r="D20" s="17" t="str">
        <x:f>IF(ISNUMBER(C20),IF(E20&lt;999,1,IF(F20&lt;999,2,IF(G20&lt;999,3,IF(H20&lt;999,4,IF(I20&lt;999,5,IF(J20&lt;999,6,IF(K20&lt;999,7,IF(L20&lt;999,8,IF(M20&lt;999,9,IF(N20&lt;999,10,IF(O20&lt;999,11,IF(P20&lt;999,12,IF(Q20&lt;999,13,IF(R20&lt;999,14,IF(S20&lt;999,15,IF(T20&lt;999,16,IF(U20&lt;999,17,IF(V20&lt;999,18,IF(W20&lt;999,19,IF(X20&lt;999,20,IF(Y20&lt;999,21,IF(Z20&lt;999,22,IF(AA20&lt;999,23,IF(AB20&lt;999,24,IF(AC20&lt;999,25,IF(AD20&lt;999,26,IF(AE20&lt;999,27,IF(AF20&lt;999,28,IF(AG20&lt;999,29,IF(AH20&lt;999,30,999)))))))))))))))))))))))))))))),"")</x:f>
      </x:c>
      <x:c r="E20" s="17" t="n">
        <x:f>IF(ISNUMBER(C20),IF(C20&lt;=Ergebnis!$B$12-SUMIF($D$6:D19,1,$C$6:C19),1,999),999)</x:f>
        <x:v>999</x:v>
      </x:c>
      <x:c r="F20" s="17" t="n">
        <x:f>IF(ISNUMBER(C20),IF(C20&lt;=Ergebnis!$B$12-SUMIF($D$6:D19,2,$C$6:C19),2,999),999)</x:f>
        <x:v>999</x:v>
      </x:c>
      <x:c r="G20" s="17" t="n">
        <x:f>IF(ISNUMBER(C20),IF(C20&lt;=Ergebnis!$B$12-SUMIF($D$6:D19,3,$C$6:C19),3,999),999)</x:f>
        <x:v>999</x:v>
      </x:c>
      <x:c r="H20" s="17" t="n">
        <x:f>IF(ISNUMBER(C20),IF(C20&lt;=Ergebnis!$B$12-SUMIF($D$6:D19,4,$C$6:C19),4,999),999)</x:f>
        <x:v>999</x:v>
      </x:c>
      <x:c r="I20" s="17" t="n">
        <x:f>IF(ISNUMBER(C20),IF(C20&lt;=Ergebnis!$B$12-SUMIF($D$6:D19,5,$C$6:C19),5,999),999)</x:f>
        <x:v>999</x:v>
      </x:c>
      <x:c r="J20" s="17" t="n">
        <x:f>IF(ISNUMBER(C20),IF(C20&lt;=Ergebnis!$B$12-SUMIF($D$6:D19,6,$C$6:C19),6,999),999)</x:f>
        <x:v>999</x:v>
      </x:c>
      <x:c r="K20" s="17" t="n">
        <x:f>IF(ISNUMBER(C20),IF(C20&lt;=Ergebnis!$B$12-SUMIF($D$6:D19,7,$C$6:C19),7,999),999)</x:f>
        <x:v>999</x:v>
      </x:c>
      <x:c r="L20" s="17" t="n">
        <x:f>IF(ISNUMBER(C20),IF(C20&lt;=Ergebnis!$B$12-SUMIF($D$6:D19,8,$C$6:C19),8,999),999)</x:f>
        <x:v>999</x:v>
      </x:c>
      <x:c r="M20" s="17" t="n">
        <x:f>IF(ISNUMBER(C20),IF(C20&lt;=Ergebnis!$B$12-SUMIF($D$6:D19,9,$C$6:C19),9,999),999)</x:f>
        <x:v>999</x:v>
      </x:c>
      <x:c r="N20" s="17" t="n">
        <x:f>IF(ISNUMBER(C20),IF(C20&lt;=Ergebnis!$B$12-SUMIF($D$6:D19,10,$C$6:C19),10,999),999)</x:f>
        <x:v>999</x:v>
      </x:c>
      <x:c r="O20" s="17" t="n">
        <x:f>IF(ISNUMBER(C20),IF(C20&lt;=Ergebnis!$B$12-SUMIF($D$6:D19,11,$C$6:C19),11,999),999)</x:f>
        <x:v>999</x:v>
      </x:c>
      <x:c r="P20" s="17" t="n">
        <x:f>IF(ISNUMBER(C20),IF(C20&lt;=Ergebnis!$B$12-SUMIF($D$6:D19,12,$C$6:C19),12,999),999)</x:f>
        <x:v>999</x:v>
      </x:c>
      <x:c r="Q20" s="17" t="n">
        <x:f>IF(ISNUMBER(C20),IF(C20&lt;=Ergebnis!$B$12-SUMIF($D$6:D19,13,$C$6:C19),13,999),999)</x:f>
        <x:v>999</x:v>
      </x:c>
      <x:c r="R20" s="17" t="n">
        <x:f>IF(ISNUMBER(C20),IF(C20&lt;=Ergebnis!$B$12-SUMIF($D$6:D19,14,$C$6:C19),14,999),999)</x:f>
        <x:v>999</x:v>
      </x:c>
      <x:c r="S20" s="17" t="n">
        <x:f>IF(ISNUMBER(C20),IF(C20&lt;=Ergebnis!$B$12-SUMIF($D$6:D19,15,$C$6:C19),15,999),999)</x:f>
        <x:v>999</x:v>
      </x:c>
      <x:c r="T20" s="17" t="n">
        <x:f>IF(ISNUMBER(C20),IF(C20&lt;=Ergebnis!$B$12-SUMIF($D$6:D19,16,$C$6:C19),16,999),999)</x:f>
        <x:v>999</x:v>
      </x:c>
      <x:c r="U20" s="17" t="n">
        <x:f>IF(ISNUMBER(C20),IF(C20&lt;=Ergebnis!$B$12-SUMIF($D$6:D19,17,$C$6:C19),17,999),999)</x:f>
        <x:v>999</x:v>
      </x:c>
      <x:c r="V20" s="17" t="n">
        <x:f>IF(ISNUMBER(C20),IF(C20&lt;=Ergebnis!$B$12-SUMIF($D$6:D19,18,$C$6:C19),18,999),999)</x:f>
        <x:v>999</x:v>
      </x:c>
      <x:c r="W20" s="17" t="n">
        <x:f>IF(ISNUMBER(C20),IF(C20&lt;=Ergebnis!$B$12-SUMIF($D$6:D19,19,$C$6:C19),19,999),999)</x:f>
        <x:v>999</x:v>
      </x:c>
      <x:c r="X20" s="17" t="n">
        <x:f>IF(ISNUMBER(C20),IF(C20&lt;=Ergebnis!$B$12-SUMIF($D$6:D19,20,$C$6:C19),20,999),999)</x:f>
        <x:v>999</x:v>
      </x:c>
      <x:c r="Y20" s="17" t="n">
        <x:f>IF(ISNUMBER(C20),IF(C20&lt;=Ergebnis!$B$12-SUMIF($D$6:D19,21,$C$6:C19),21,999),999)</x:f>
        <x:v>999</x:v>
      </x:c>
      <x:c r="Z20" s="17" t="n">
        <x:f>IF(ISNUMBER(C20),IF(C20&lt;=Ergebnis!$B$12-SUMIF($D$6:D19,22,$C$6:C19),22,999),999)</x:f>
        <x:v>999</x:v>
      </x:c>
      <x:c r="AA20" s="17" t="n">
        <x:f>IF(ISNUMBER(C20),IF(C20&lt;=Ergebnis!$B$12-SUMIF($D$6:D19,23,$C$6:C19),23,999),999)</x:f>
        <x:v>999</x:v>
      </x:c>
      <x:c r="AB20" s="17" t="n">
        <x:f>IF(ISNUMBER(C20),IF(C20&lt;=Ergebnis!$B$12-SUMIF($D$6:D19,24,$C$6:C19),24,999),999)</x:f>
        <x:v>999</x:v>
      </x:c>
      <x:c r="AC20" s="17" t="n">
        <x:f>IF(ISNUMBER(C20),IF(C20&lt;=Ergebnis!$B$12-SUMIF($D$6:D19,25,$C$6:C19),25,999),999)</x:f>
        <x:v>999</x:v>
      </x:c>
      <x:c r="AD20" s="17" t="n">
        <x:f>IF(ISNUMBER(C20),IF(C20&lt;=Ergebnis!$B$12-SUMIF($D$6:D19,26,$C$6:C19),26,999),999)</x:f>
        <x:v>999</x:v>
      </x:c>
      <x:c r="AE20" s="17" t="n">
        <x:f>IF(ISNUMBER(C20),IF(C20&lt;=Ergebnis!$B$12-SUMIF($D$6:D19,27,$C$6:C19),27,999),999)</x:f>
        <x:v>999</x:v>
      </x:c>
      <x:c r="AF20" s="17" t="n">
        <x:f>IF(ISNUMBER(C20),IF(C20&lt;=Ergebnis!$B$12-SUMIF($D$6:D19,28,$C$6:C19),28,999),999)</x:f>
        <x:v>999</x:v>
      </x:c>
      <x:c r="AG20" s="17" t="n">
        <x:f>IF(ISNUMBER(C20),IF(C20&lt;=Ergebnis!$B$12-SUMIF($D$6:D19,29,$C$6:C19),29,999),999)</x:f>
        <x:v>999</x:v>
      </x:c>
      <x:c r="AH20" s="17" t="n">
        <x:f>IF(ISNUMBER(C20),IF(C20&lt;=Ergebnis!$B$12-SUMIF($D$6:D19,30,$C$6:C19),30,999),999)</x:f>
        <x:v>999</x:v>
      </x:c>
    </x:row>
    <x:row r="21" ht="23" customHeight="1">
      <x:c r="A21" s="17" t="str">
        <x:f>IF(AND(Ergebnis!$E$7="gültig",15&lt;=Ergebnis!$E$9),15,"")</x:f>
      </x:c>
      <x:c r="B21" s="17" t="str">
        <x:f>IF(ISNUMBER(A21),LARGE(Fixlängen!$I$7:$I$36,A21),"")</x:f>
      </x:c>
      <x:c r="C21" s="17" t="str">
        <x:f>IF(ISNUMBER(A21),B21+Ergebnis!$B$8,"")</x:f>
      </x:c>
      <x:c r="D21" s="17" t="str">
        <x:f>IF(ISNUMBER(C21),IF(E21&lt;999,1,IF(F21&lt;999,2,IF(G21&lt;999,3,IF(H21&lt;999,4,IF(I21&lt;999,5,IF(J21&lt;999,6,IF(K21&lt;999,7,IF(L21&lt;999,8,IF(M21&lt;999,9,IF(N21&lt;999,10,IF(O21&lt;999,11,IF(P21&lt;999,12,IF(Q21&lt;999,13,IF(R21&lt;999,14,IF(S21&lt;999,15,IF(T21&lt;999,16,IF(U21&lt;999,17,IF(V21&lt;999,18,IF(W21&lt;999,19,IF(X21&lt;999,20,IF(Y21&lt;999,21,IF(Z21&lt;999,22,IF(AA21&lt;999,23,IF(AB21&lt;999,24,IF(AC21&lt;999,25,IF(AD21&lt;999,26,IF(AE21&lt;999,27,IF(AF21&lt;999,28,IF(AG21&lt;999,29,IF(AH21&lt;999,30,999)))))))))))))))))))))))))))))),"")</x:f>
      </x:c>
      <x:c r="E21" s="17" t="n">
        <x:f>IF(ISNUMBER(C21),IF(C21&lt;=Ergebnis!$B$12-SUMIF($D$6:D20,1,$C$6:C20),1,999),999)</x:f>
        <x:v>999</x:v>
      </x:c>
      <x:c r="F21" s="17" t="n">
        <x:f>IF(ISNUMBER(C21),IF(C21&lt;=Ergebnis!$B$12-SUMIF($D$6:D20,2,$C$6:C20),2,999),999)</x:f>
        <x:v>999</x:v>
      </x:c>
      <x:c r="G21" s="17" t="n">
        <x:f>IF(ISNUMBER(C21),IF(C21&lt;=Ergebnis!$B$12-SUMIF($D$6:D20,3,$C$6:C20),3,999),999)</x:f>
        <x:v>999</x:v>
      </x:c>
      <x:c r="H21" s="17" t="n">
        <x:f>IF(ISNUMBER(C21),IF(C21&lt;=Ergebnis!$B$12-SUMIF($D$6:D20,4,$C$6:C20),4,999),999)</x:f>
        <x:v>999</x:v>
      </x:c>
      <x:c r="I21" s="17" t="n">
        <x:f>IF(ISNUMBER(C21),IF(C21&lt;=Ergebnis!$B$12-SUMIF($D$6:D20,5,$C$6:C20),5,999),999)</x:f>
        <x:v>999</x:v>
      </x:c>
      <x:c r="J21" s="17" t="n">
        <x:f>IF(ISNUMBER(C21),IF(C21&lt;=Ergebnis!$B$12-SUMIF($D$6:D20,6,$C$6:C20),6,999),999)</x:f>
        <x:v>999</x:v>
      </x:c>
      <x:c r="K21" s="17" t="n">
        <x:f>IF(ISNUMBER(C21),IF(C21&lt;=Ergebnis!$B$12-SUMIF($D$6:D20,7,$C$6:C20),7,999),999)</x:f>
        <x:v>999</x:v>
      </x:c>
      <x:c r="L21" s="17" t="n">
        <x:f>IF(ISNUMBER(C21),IF(C21&lt;=Ergebnis!$B$12-SUMIF($D$6:D20,8,$C$6:C20),8,999),999)</x:f>
        <x:v>999</x:v>
      </x:c>
      <x:c r="M21" s="17" t="n">
        <x:f>IF(ISNUMBER(C21),IF(C21&lt;=Ergebnis!$B$12-SUMIF($D$6:D20,9,$C$6:C20),9,999),999)</x:f>
        <x:v>999</x:v>
      </x:c>
      <x:c r="N21" s="17" t="n">
        <x:f>IF(ISNUMBER(C21),IF(C21&lt;=Ergebnis!$B$12-SUMIF($D$6:D20,10,$C$6:C20),10,999),999)</x:f>
        <x:v>999</x:v>
      </x:c>
      <x:c r="O21" s="17" t="n">
        <x:f>IF(ISNUMBER(C21),IF(C21&lt;=Ergebnis!$B$12-SUMIF($D$6:D20,11,$C$6:C20),11,999),999)</x:f>
        <x:v>999</x:v>
      </x:c>
      <x:c r="P21" s="17" t="n">
        <x:f>IF(ISNUMBER(C21),IF(C21&lt;=Ergebnis!$B$12-SUMIF($D$6:D20,12,$C$6:C20),12,999),999)</x:f>
        <x:v>999</x:v>
      </x:c>
      <x:c r="Q21" s="17" t="n">
        <x:f>IF(ISNUMBER(C21),IF(C21&lt;=Ergebnis!$B$12-SUMIF($D$6:D20,13,$C$6:C20),13,999),999)</x:f>
        <x:v>999</x:v>
      </x:c>
      <x:c r="R21" s="17" t="n">
        <x:f>IF(ISNUMBER(C21),IF(C21&lt;=Ergebnis!$B$12-SUMIF($D$6:D20,14,$C$6:C20),14,999),999)</x:f>
        <x:v>999</x:v>
      </x:c>
      <x:c r="S21" s="17" t="n">
        <x:f>IF(ISNUMBER(C21),IF(C21&lt;=Ergebnis!$B$12-SUMIF($D$6:D20,15,$C$6:C20),15,999),999)</x:f>
        <x:v>999</x:v>
      </x:c>
      <x:c r="T21" s="17" t="n">
        <x:f>IF(ISNUMBER(C21),IF(C21&lt;=Ergebnis!$B$12-SUMIF($D$6:D20,16,$C$6:C20),16,999),999)</x:f>
        <x:v>999</x:v>
      </x:c>
      <x:c r="U21" s="17" t="n">
        <x:f>IF(ISNUMBER(C21),IF(C21&lt;=Ergebnis!$B$12-SUMIF($D$6:D20,17,$C$6:C20),17,999),999)</x:f>
        <x:v>999</x:v>
      </x:c>
      <x:c r="V21" s="17" t="n">
        <x:f>IF(ISNUMBER(C21),IF(C21&lt;=Ergebnis!$B$12-SUMIF($D$6:D20,18,$C$6:C20),18,999),999)</x:f>
        <x:v>999</x:v>
      </x:c>
      <x:c r="W21" s="17" t="n">
        <x:f>IF(ISNUMBER(C21),IF(C21&lt;=Ergebnis!$B$12-SUMIF($D$6:D20,19,$C$6:C20),19,999),999)</x:f>
        <x:v>999</x:v>
      </x:c>
      <x:c r="X21" s="17" t="n">
        <x:f>IF(ISNUMBER(C21),IF(C21&lt;=Ergebnis!$B$12-SUMIF($D$6:D20,20,$C$6:C20),20,999),999)</x:f>
        <x:v>999</x:v>
      </x:c>
      <x:c r="Y21" s="17" t="n">
        <x:f>IF(ISNUMBER(C21),IF(C21&lt;=Ergebnis!$B$12-SUMIF($D$6:D20,21,$C$6:C20),21,999),999)</x:f>
        <x:v>999</x:v>
      </x:c>
      <x:c r="Z21" s="17" t="n">
        <x:f>IF(ISNUMBER(C21),IF(C21&lt;=Ergebnis!$B$12-SUMIF($D$6:D20,22,$C$6:C20),22,999),999)</x:f>
        <x:v>999</x:v>
      </x:c>
      <x:c r="AA21" s="17" t="n">
        <x:f>IF(ISNUMBER(C21),IF(C21&lt;=Ergebnis!$B$12-SUMIF($D$6:D20,23,$C$6:C20),23,999),999)</x:f>
        <x:v>999</x:v>
      </x:c>
      <x:c r="AB21" s="17" t="n">
        <x:f>IF(ISNUMBER(C21),IF(C21&lt;=Ergebnis!$B$12-SUMIF($D$6:D20,24,$C$6:C20),24,999),999)</x:f>
        <x:v>999</x:v>
      </x:c>
      <x:c r="AC21" s="17" t="n">
        <x:f>IF(ISNUMBER(C21),IF(C21&lt;=Ergebnis!$B$12-SUMIF($D$6:D20,25,$C$6:C20),25,999),999)</x:f>
        <x:v>999</x:v>
      </x:c>
      <x:c r="AD21" s="17" t="n">
        <x:f>IF(ISNUMBER(C21),IF(C21&lt;=Ergebnis!$B$12-SUMIF($D$6:D20,26,$C$6:C20),26,999),999)</x:f>
        <x:v>999</x:v>
      </x:c>
      <x:c r="AE21" s="17" t="n">
        <x:f>IF(ISNUMBER(C21),IF(C21&lt;=Ergebnis!$B$12-SUMIF($D$6:D20,27,$C$6:C20),27,999),999)</x:f>
        <x:v>999</x:v>
      </x:c>
      <x:c r="AF21" s="17" t="n">
        <x:f>IF(ISNUMBER(C21),IF(C21&lt;=Ergebnis!$B$12-SUMIF($D$6:D20,28,$C$6:C20),28,999),999)</x:f>
        <x:v>999</x:v>
      </x:c>
      <x:c r="AG21" s="17" t="n">
        <x:f>IF(ISNUMBER(C21),IF(C21&lt;=Ergebnis!$B$12-SUMIF($D$6:D20,29,$C$6:C20),29,999),999)</x:f>
        <x:v>999</x:v>
      </x:c>
      <x:c r="AH21" s="17" t="n">
        <x:f>IF(ISNUMBER(C21),IF(C21&lt;=Ergebnis!$B$12-SUMIF($D$6:D20,30,$C$6:C20),30,999),999)</x:f>
        <x:v>999</x:v>
      </x:c>
    </x:row>
    <x:row r="22" ht="23" customHeight="1">
      <x:c r="A22" s="17" t="str">
        <x:f>IF(AND(Ergebnis!$E$7="gültig",16&lt;=Ergebnis!$E$9),16,"")</x:f>
      </x:c>
      <x:c r="B22" s="17" t="str">
        <x:f>IF(ISNUMBER(A22),LARGE(Fixlängen!$I$7:$I$36,A22),"")</x:f>
      </x:c>
      <x:c r="C22" s="17" t="str">
        <x:f>IF(ISNUMBER(A22),B22+Ergebnis!$B$8,"")</x:f>
      </x:c>
      <x:c r="D22" s="17" t="str">
        <x:f>IF(ISNUMBER(C22),IF(E22&lt;999,1,IF(F22&lt;999,2,IF(G22&lt;999,3,IF(H22&lt;999,4,IF(I22&lt;999,5,IF(J22&lt;999,6,IF(K22&lt;999,7,IF(L22&lt;999,8,IF(M22&lt;999,9,IF(N22&lt;999,10,IF(O22&lt;999,11,IF(P22&lt;999,12,IF(Q22&lt;999,13,IF(R22&lt;999,14,IF(S22&lt;999,15,IF(T22&lt;999,16,IF(U22&lt;999,17,IF(V22&lt;999,18,IF(W22&lt;999,19,IF(X22&lt;999,20,IF(Y22&lt;999,21,IF(Z22&lt;999,22,IF(AA22&lt;999,23,IF(AB22&lt;999,24,IF(AC22&lt;999,25,IF(AD22&lt;999,26,IF(AE22&lt;999,27,IF(AF22&lt;999,28,IF(AG22&lt;999,29,IF(AH22&lt;999,30,999)))))))))))))))))))))))))))))),"")</x:f>
      </x:c>
      <x:c r="E22" s="17" t="n">
        <x:f>IF(ISNUMBER(C22),IF(C22&lt;=Ergebnis!$B$12-SUMIF($D$6:D21,1,$C$6:C21),1,999),999)</x:f>
        <x:v>999</x:v>
      </x:c>
      <x:c r="F22" s="17" t="n">
        <x:f>IF(ISNUMBER(C22),IF(C22&lt;=Ergebnis!$B$12-SUMIF($D$6:D21,2,$C$6:C21),2,999),999)</x:f>
        <x:v>999</x:v>
      </x:c>
      <x:c r="G22" s="17" t="n">
        <x:f>IF(ISNUMBER(C22),IF(C22&lt;=Ergebnis!$B$12-SUMIF($D$6:D21,3,$C$6:C21),3,999),999)</x:f>
        <x:v>999</x:v>
      </x:c>
      <x:c r="H22" s="17" t="n">
        <x:f>IF(ISNUMBER(C22),IF(C22&lt;=Ergebnis!$B$12-SUMIF($D$6:D21,4,$C$6:C21),4,999),999)</x:f>
        <x:v>999</x:v>
      </x:c>
      <x:c r="I22" s="17" t="n">
        <x:f>IF(ISNUMBER(C22),IF(C22&lt;=Ergebnis!$B$12-SUMIF($D$6:D21,5,$C$6:C21),5,999),999)</x:f>
        <x:v>999</x:v>
      </x:c>
      <x:c r="J22" s="17" t="n">
        <x:f>IF(ISNUMBER(C22),IF(C22&lt;=Ergebnis!$B$12-SUMIF($D$6:D21,6,$C$6:C21),6,999),999)</x:f>
        <x:v>999</x:v>
      </x:c>
      <x:c r="K22" s="17" t="n">
        <x:f>IF(ISNUMBER(C22),IF(C22&lt;=Ergebnis!$B$12-SUMIF($D$6:D21,7,$C$6:C21),7,999),999)</x:f>
        <x:v>999</x:v>
      </x:c>
      <x:c r="L22" s="17" t="n">
        <x:f>IF(ISNUMBER(C22),IF(C22&lt;=Ergebnis!$B$12-SUMIF($D$6:D21,8,$C$6:C21),8,999),999)</x:f>
        <x:v>999</x:v>
      </x:c>
      <x:c r="M22" s="17" t="n">
        <x:f>IF(ISNUMBER(C22),IF(C22&lt;=Ergebnis!$B$12-SUMIF($D$6:D21,9,$C$6:C21),9,999),999)</x:f>
        <x:v>999</x:v>
      </x:c>
      <x:c r="N22" s="17" t="n">
        <x:f>IF(ISNUMBER(C22),IF(C22&lt;=Ergebnis!$B$12-SUMIF($D$6:D21,10,$C$6:C21),10,999),999)</x:f>
        <x:v>999</x:v>
      </x:c>
      <x:c r="O22" s="17" t="n">
        <x:f>IF(ISNUMBER(C22),IF(C22&lt;=Ergebnis!$B$12-SUMIF($D$6:D21,11,$C$6:C21),11,999),999)</x:f>
        <x:v>999</x:v>
      </x:c>
      <x:c r="P22" s="17" t="n">
        <x:f>IF(ISNUMBER(C22),IF(C22&lt;=Ergebnis!$B$12-SUMIF($D$6:D21,12,$C$6:C21),12,999),999)</x:f>
        <x:v>999</x:v>
      </x:c>
      <x:c r="Q22" s="17" t="n">
        <x:f>IF(ISNUMBER(C22),IF(C22&lt;=Ergebnis!$B$12-SUMIF($D$6:D21,13,$C$6:C21),13,999),999)</x:f>
        <x:v>999</x:v>
      </x:c>
      <x:c r="R22" s="17" t="n">
        <x:f>IF(ISNUMBER(C22),IF(C22&lt;=Ergebnis!$B$12-SUMIF($D$6:D21,14,$C$6:C21),14,999),999)</x:f>
        <x:v>999</x:v>
      </x:c>
      <x:c r="S22" s="17" t="n">
        <x:f>IF(ISNUMBER(C22),IF(C22&lt;=Ergebnis!$B$12-SUMIF($D$6:D21,15,$C$6:C21),15,999),999)</x:f>
        <x:v>999</x:v>
      </x:c>
      <x:c r="T22" s="17" t="n">
        <x:f>IF(ISNUMBER(C22),IF(C22&lt;=Ergebnis!$B$12-SUMIF($D$6:D21,16,$C$6:C21),16,999),999)</x:f>
        <x:v>999</x:v>
      </x:c>
      <x:c r="U22" s="17" t="n">
        <x:f>IF(ISNUMBER(C22),IF(C22&lt;=Ergebnis!$B$12-SUMIF($D$6:D21,17,$C$6:C21),17,999),999)</x:f>
        <x:v>999</x:v>
      </x:c>
      <x:c r="V22" s="17" t="n">
        <x:f>IF(ISNUMBER(C22),IF(C22&lt;=Ergebnis!$B$12-SUMIF($D$6:D21,18,$C$6:C21),18,999),999)</x:f>
        <x:v>999</x:v>
      </x:c>
      <x:c r="W22" s="17" t="n">
        <x:f>IF(ISNUMBER(C22),IF(C22&lt;=Ergebnis!$B$12-SUMIF($D$6:D21,19,$C$6:C21),19,999),999)</x:f>
        <x:v>999</x:v>
      </x:c>
      <x:c r="X22" s="17" t="n">
        <x:f>IF(ISNUMBER(C22),IF(C22&lt;=Ergebnis!$B$12-SUMIF($D$6:D21,20,$C$6:C21),20,999),999)</x:f>
        <x:v>999</x:v>
      </x:c>
      <x:c r="Y22" s="17" t="n">
        <x:f>IF(ISNUMBER(C22),IF(C22&lt;=Ergebnis!$B$12-SUMIF($D$6:D21,21,$C$6:C21),21,999),999)</x:f>
        <x:v>999</x:v>
      </x:c>
      <x:c r="Z22" s="17" t="n">
        <x:f>IF(ISNUMBER(C22),IF(C22&lt;=Ergebnis!$B$12-SUMIF($D$6:D21,22,$C$6:C21),22,999),999)</x:f>
        <x:v>999</x:v>
      </x:c>
      <x:c r="AA22" s="17" t="n">
        <x:f>IF(ISNUMBER(C22),IF(C22&lt;=Ergebnis!$B$12-SUMIF($D$6:D21,23,$C$6:C21),23,999),999)</x:f>
        <x:v>999</x:v>
      </x:c>
      <x:c r="AB22" s="17" t="n">
        <x:f>IF(ISNUMBER(C22),IF(C22&lt;=Ergebnis!$B$12-SUMIF($D$6:D21,24,$C$6:C21),24,999),999)</x:f>
        <x:v>999</x:v>
      </x:c>
      <x:c r="AC22" s="17" t="n">
        <x:f>IF(ISNUMBER(C22),IF(C22&lt;=Ergebnis!$B$12-SUMIF($D$6:D21,25,$C$6:C21),25,999),999)</x:f>
        <x:v>999</x:v>
      </x:c>
      <x:c r="AD22" s="17" t="n">
        <x:f>IF(ISNUMBER(C22),IF(C22&lt;=Ergebnis!$B$12-SUMIF($D$6:D21,26,$C$6:C21),26,999),999)</x:f>
        <x:v>999</x:v>
      </x:c>
      <x:c r="AE22" s="17" t="n">
        <x:f>IF(ISNUMBER(C22),IF(C22&lt;=Ergebnis!$B$12-SUMIF($D$6:D21,27,$C$6:C21),27,999),999)</x:f>
        <x:v>999</x:v>
      </x:c>
      <x:c r="AF22" s="17" t="n">
        <x:f>IF(ISNUMBER(C22),IF(C22&lt;=Ergebnis!$B$12-SUMIF($D$6:D21,28,$C$6:C21),28,999),999)</x:f>
        <x:v>999</x:v>
      </x:c>
      <x:c r="AG22" s="17" t="n">
        <x:f>IF(ISNUMBER(C22),IF(C22&lt;=Ergebnis!$B$12-SUMIF($D$6:D21,29,$C$6:C21),29,999),999)</x:f>
        <x:v>999</x:v>
      </x:c>
      <x:c r="AH22" s="17" t="n">
        <x:f>IF(ISNUMBER(C22),IF(C22&lt;=Ergebnis!$B$12-SUMIF($D$6:D21,30,$C$6:C21),30,999),999)</x:f>
        <x:v>999</x:v>
      </x:c>
    </x:row>
    <x:row r="23" ht="23" customHeight="1">
      <x:c r="A23" s="17" t="str">
        <x:f>IF(AND(Ergebnis!$E$7="gültig",17&lt;=Ergebnis!$E$9),17,"")</x:f>
      </x:c>
      <x:c r="B23" s="17" t="str">
        <x:f>IF(ISNUMBER(A23),LARGE(Fixlängen!$I$7:$I$36,A23),"")</x:f>
      </x:c>
      <x:c r="C23" s="17" t="str">
        <x:f>IF(ISNUMBER(A23),B23+Ergebnis!$B$8,"")</x:f>
      </x:c>
      <x:c r="D23" s="17" t="str">
        <x:f>IF(ISNUMBER(C23),IF(E23&lt;999,1,IF(F23&lt;999,2,IF(G23&lt;999,3,IF(H23&lt;999,4,IF(I23&lt;999,5,IF(J23&lt;999,6,IF(K23&lt;999,7,IF(L23&lt;999,8,IF(M23&lt;999,9,IF(N23&lt;999,10,IF(O23&lt;999,11,IF(P23&lt;999,12,IF(Q23&lt;999,13,IF(R23&lt;999,14,IF(S23&lt;999,15,IF(T23&lt;999,16,IF(U23&lt;999,17,IF(V23&lt;999,18,IF(W23&lt;999,19,IF(X23&lt;999,20,IF(Y23&lt;999,21,IF(Z23&lt;999,22,IF(AA23&lt;999,23,IF(AB23&lt;999,24,IF(AC23&lt;999,25,IF(AD23&lt;999,26,IF(AE23&lt;999,27,IF(AF23&lt;999,28,IF(AG23&lt;999,29,IF(AH23&lt;999,30,999)))))))))))))))))))))))))))))),"")</x:f>
      </x:c>
      <x:c r="E23" s="17" t="n">
        <x:f>IF(ISNUMBER(C23),IF(C23&lt;=Ergebnis!$B$12-SUMIF($D$6:D22,1,$C$6:C22),1,999),999)</x:f>
        <x:v>999</x:v>
      </x:c>
      <x:c r="F23" s="17" t="n">
        <x:f>IF(ISNUMBER(C23),IF(C23&lt;=Ergebnis!$B$12-SUMIF($D$6:D22,2,$C$6:C22),2,999),999)</x:f>
        <x:v>999</x:v>
      </x:c>
      <x:c r="G23" s="17" t="n">
        <x:f>IF(ISNUMBER(C23),IF(C23&lt;=Ergebnis!$B$12-SUMIF($D$6:D22,3,$C$6:C22),3,999),999)</x:f>
        <x:v>999</x:v>
      </x:c>
      <x:c r="H23" s="17" t="n">
        <x:f>IF(ISNUMBER(C23),IF(C23&lt;=Ergebnis!$B$12-SUMIF($D$6:D22,4,$C$6:C22),4,999),999)</x:f>
        <x:v>999</x:v>
      </x:c>
      <x:c r="I23" s="17" t="n">
        <x:f>IF(ISNUMBER(C23),IF(C23&lt;=Ergebnis!$B$12-SUMIF($D$6:D22,5,$C$6:C22),5,999),999)</x:f>
        <x:v>999</x:v>
      </x:c>
      <x:c r="J23" s="17" t="n">
        <x:f>IF(ISNUMBER(C23),IF(C23&lt;=Ergebnis!$B$12-SUMIF($D$6:D22,6,$C$6:C22),6,999),999)</x:f>
        <x:v>999</x:v>
      </x:c>
      <x:c r="K23" s="17" t="n">
        <x:f>IF(ISNUMBER(C23),IF(C23&lt;=Ergebnis!$B$12-SUMIF($D$6:D22,7,$C$6:C22),7,999),999)</x:f>
        <x:v>999</x:v>
      </x:c>
      <x:c r="L23" s="17" t="n">
        <x:f>IF(ISNUMBER(C23),IF(C23&lt;=Ergebnis!$B$12-SUMIF($D$6:D22,8,$C$6:C22),8,999),999)</x:f>
        <x:v>999</x:v>
      </x:c>
      <x:c r="M23" s="17" t="n">
        <x:f>IF(ISNUMBER(C23),IF(C23&lt;=Ergebnis!$B$12-SUMIF($D$6:D22,9,$C$6:C22),9,999),999)</x:f>
        <x:v>999</x:v>
      </x:c>
      <x:c r="N23" s="17" t="n">
        <x:f>IF(ISNUMBER(C23),IF(C23&lt;=Ergebnis!$B$12-SUMIF($D$6:D22,10,$C$6:C22),10,999),999)</x:f>
        <x:v>999</x:v>
      </x:c>
      <x:c r="O23" s="17" t="n">
        <x:f>IF(ISNUMBER(C23),IF(C23&lt;=Ergebnis!$B$12-SUMIF($D$6:D22,11,$C$6:C22),11,999),999)</x:f>
        <x:v>999</x:v>
      </x:c>
      <x:c r="P23" s="17" t="n">
        <x:f>IF(ISNUMBER(C23),IF(C23&lt;=Ergebnis!$B$12-SUMIF($D$6:D22,12,$C$6:C22),12,999),999)</x:f>
        <x:v>999</x:v>
      </x:c>
      <x:c r="Q23" s="17" t="n">
        <x:f>IF(ISNUMBER(C23),IF(C23&lt;=Ergebnis!$B$12-SUMIF($D$6:D22,13,$C$6:C22),13,999),999)</x:f>
        <x:v>999</x:v>
      </x:c>
      <x:c r="R23" s="17" t="n">
        <x:f>IF(ISNUMBER(C23),IF(C23&lt;=Ergebnis!$B$12-SUMIF($D$6:D22,14,$C$6:C22),14,999),999)</x:f>
        <x:v>999</x:v>
      </x:c>
      <x:c r="S23" s="17" t="n">
        <x:f>IF(ISNUMBER(C23),IF(C23&lt;=Ergebnis!$B$12-SUMIF($D$6:D22,15,$C$6:C22),15,999),999)</x:f>
        <x:v>999</x:v>
      </x:c>
      <x:c r="T23" s="17" t="n">
        <x:f>IF(ISNUMBER(C23),IF(C23&lt;=Ergebnis!$B$12-SUMIF($D$6:D22,16,$C$6:C22),16,999),999)</x:f>
        <x:v>999</x:v>
      </x:c>
      <x:c r="U23" s="17" t="n">
        <x:f>IF(ISNUMBER(C23),IF(C23&lt;=Ergebnis!$B$12-SUMIF($D$6:D22,17,$C$6:C22),17,999),999)</x:f>
        <x:v>999</x:v>
      </x:c>
      <x:c r="V23" s="17" t="n">
        <x:f>IF(ISNUMBER(C23),IF(C23&lt;=Ergebnis!$B$12-SUMIF($D$6:D22,18,$C$6:C22),18,999),999)</x:f>
        <x:v>999</x:v>
      </x:c>
      <x:c r="W23" s="17" t="n">
        <x:f>IF(ISNUMBER(C23),IF(C23&lt;=Ergebnis!$B$12-SUMIF($D$6:D22,19,$C$6:C22),19,999),999)</x:f>
        <x:v>999</x:v>
      </x:c>
      <x:c r="X23" s="17" t="n">
        <x:f>IF(ISNUMBER(C23),IF(C23&lt;=Ergebnis!$B$12-SUMIF($D$6:D22,20,$C$6:C22),20,999),999)</x:f>
        <x:v>999</x:v>
      </x:c>
      <x:c r="Y23" s="17" t="n">
        <x:f>IF(ISNUMBER(C23),IF(C23&lt;=Ergebnis!$B$12-SUMIF($D$6:D22,21,$C$6:C22),21,999),999)</x:f>
        <x:v>999</x:v>
      </x:c>
      <x:c r="Z23" s="17" t="n">
        <x:f>IF(ISNUMBER(C23),IF(C23&lt;=Ergebnis!$B$12-SUMIF($D$6:D22,22,$C$6:C22),22,999),999)</x:f>
        <x:v>999</x:v>
      </x:c>
      <x:c r="AA23" s="17" t="n">
        <x:f>IF(ISNUMBER(C23),IF(C23&lt;=Ergebnis!$B$12-SUMIF($D$6:D22,23,$C$6:C22),23,999),999)</x:f>
        <x:v>999</x:v>
      </x:c>
      <x:c r="AB23" s="17" t="n">
        <x:f>IF(ISNUMBER(C23),IF(C23&lt;=Ergebnis!$B$12-SUMIF($D$6:D22,24,$C$6:C22),24,999),999)</x:f>
        <x:v>999</x:v>
      </x:c>
      <x:c r="AC23" s="17" t="n">
        <x:f>IF(ISNUMBER(C23),IF(C23&lt;=Ergebnis!$B$12-SUMIF($D$6:D22,25,$C$6:C22),25,999),999)</x:f>
        <x:v>999</x:v>
      </x:c>
      <x:c r="AD23" s="17" t="n">
        <x:f>IF(ISNUMBER(C23),IF(C23&lt;=Ergebnis!$B$12-SUMIF($D$6:D22,26,$C$6:C22),26,999),999)</x:f>
        <x:v>999</x:v>
      </x:c>
      <x:c r="AE23" s="17" t="n">
        <x:f>IF(ISNUMBER(C23),IF(C23&lt;=Ergebnis!$B$12-SUMIF($D$6:D22,27,$C$6:C22),27,999),999)</x:f>
        <x:v>999</x:v>
      </x:c>
      <x:c r="AF23" s="17" t="n">
        <x:f>IF(ISNUMBER(C23),IF(C23&lt;=Ergebnis!$B$12-SUMIF($D$6:D22,28,$C$6:C22),28,999),999)</x:f>
        <x:v>999</x:v>
      </x:c>
      <x:c r="AG23" s="17" t="n">
        <x:f>IF(ISNUMBER(C23),IF(C23&lt;=Ergebnis!$B$12-SUMIF($D$6:D22,29,$C$6:C22),29,999),999)</x:f>
        <x:v>999</x:v>
      </x:c>
      <x:c r="AH23" s="17" t="n">
        <x:f>IF(ISNUMBER(C23),IF(C23&lt;=Ergebnis!$B$12-SUMIF($D$6:D22,30,$C$6:C22),30,999),999)</x:f>
        <x:v>999</x:v>
      </x:c>
    </x:row>
    <x:row r="24" ht="23" customHeight="1">
      <x:c r="A24" s="17" t="str">
        <x:f>IF(AND(Ergebnis!$E$7="gültig",18&lt;=Ergebnis!$E$9),18,"")</x:f>
      </x:c>
      <x:c r="B24" s="17" t="str">
        <x:f>IF(ISNUMBER(A24),LARGE(Fixlängen!$I$7:$I$36,A24),"")</x:f>
      </x:c>
      <x:c r="C24" s="17" t="str">
        <x:f>IF(ISNUMBER(A24),B24+Ergebnis!$B$8,"")</x:f>
      </x:c>
      <x:c r="D24" s="17" t="str">
        <x:f>IF(ISNUMBER(C24),IF(E24&lt;999,1,IF(F24&lt;999,2,IF(G24&lt;999,3,IF(H24&lt;999,4,IF(I24&lt;999,5,IF(J24&lt;999,6,IF(K24&lt;999,7,IF(L24&lt;999,8,IF(M24&lt;999,9,IF(N24&lt;999,10,IF(O24&lt;999,11,IF(P24&lt;999,12,IF(Q24&lt;999,13,IF(R24&lt;999,14,IF(S24&lt;999,15,IF(T24&lt;999,16,IF(U24&lt;999,17,IF(V24&lt;999,18,IF(W24&lt;999,19,IF(X24&lt;999,20,IF(Y24&lt;999,21,IF(Z24&lt;999,22,IF(AA24&lt;999,23,IF(AB24&lt;999,24,IF(AC24&lt;999,25,IF(AD24&lt;999,26,IF(AE24&lt;999,27,IF(AF24&lt;999,28,IF(AG24&lt;999,29,IF(AH24&lt;999,30,999)))))))))))))))))))))))))))))),"")</x:f>
      </x:c>
      <x:c r="E24" s="17" t="n">
        <x:f>IF(ISNUMBER(C24),IF(C24&lt;=Ergebnis!$B$12-SUMIF($D$6:D23,1,$C$6:C23),1,999),999)</x:f>
        <x:v>999</x:v>
      </x:c>
      <x:c r="F24" s="17" t="n">
        <x:f>IF(ISNUMBER(C24),IF(C24&lt;=Ergebnis!$B$12-SUMIF($D$6:D23,2,$C$6:C23),2,999),999)</x:f>
        <x:v>999</x:v>
      </x:c>
      <x:c r="G24" s="17" t="n">
        <x:f>IF(ISNUMBER(C24),IF(C24&lt;=Ergebnis!$B$12-SUMIF($D$6:D23,3,$C$6:C23),3,999),999)</x:f>
        <x:v>999</x:v>
      </x:c>
      <x:c r="H24" s="17" t="n">
        <x:f>IF(ISNUMBER(C24),IF(C24&lt;=Ergebnis!$B$12-SUMIF($D$6:D23,4,$C$6:C23),4,999),999)</x:f>
        <x:v>999</x:v>
      </x:c>
      <x:c r="I24" s="17" t="n">
        <x:f>IF(ISNUMBER(C24),IF(C24&lt;=Ergebnis!$B$12-SUMIF($D$6:D23,5,$C$6:C23),5,999),999)</x:f>
        <x:v>999</x:v>
      </x:c>
      <x:c r="J24" s="17" t="n">
        <x:f>IF(ISNUMBER(C24),IF(C24&lt;=Ergebnis!$B$12-SUMIF($D$6:D23,6,$C$6:C23),6,999),999)</x:f>
        <x:v>999</x:v>
      </x:c>
      <x:c r="K24" s="17" t="n">
        <x:f>IF(ISNUMBER(C24),IF(C24&lt;=Ergebnis!$B$12-SUMIF($D$6:D23,7,$C$6:C23),7,999),999)</x:f>
        <x:v>999</x:v>
      </x:c>
      <x:c r="L24" s="17" t="n">
        <x:f>IF(ISNUMBER(C24),IF(C24&lt;=Ergebnis!$B$12-SUMIF($D$6:D23,8,$C$6:C23),8,999),999)</x:f>
        <x:v>999</x:v>
      </x:c>
      <x:c r="M24" s="17" t="n">
        <x:f>IF(ISNUMBER(C24),IF(C24&lt;=Ergebnis!$B$12-SUMIF($D$6:D23,9,$C$6:C23),9,999),999)</x:f>
        <x:v>999</x:v>
      </x:c>
      <x:c r="N24" s="17" t="n">
        <x:f>IF(ISNUMBER(C24),IF(C24&lt;=Ergebnis!$B$12-SUMIF($D$6:D23,10,$C$6:C23),10,999),999)</x:f>
        <x:v>999</x:v>
      </x:c>
      <x:c r="O24" s="17" t="n">
        <x:f>IF(ISNUMBER(C24),IF(C24&lt;=Ergebnis!$B$12-SUMIF($D$6:D23,11,$C$6:C23),11,999),999)</x:f>
        <x:v>999</x:v>
      </x:c>
      <x:c r="P24" s="17" t="n">
        <x:f>IF(ISNUMBER(C24),IF(C24&lt;=Ergebnis!$B$12-SUMIF($D$6:D23,12,$C$6:C23),12,999),999)</x:f>
        <x:v>999</x:v>
      </x:c>
      <x:c r="Q24" s="17" t="n">
        <x:f>IF(ISNUMBER(C24),IF(C24&lt;=Ergebnis!$B$12-SUMIF($D$6:D23,13,$C$6:C23),13,999),999)</x:f>
        <x:v>999</x:v>
      </x:c>
      <x:c r="R24" s="17" t="n">
        <x:f>IF(ISNUMBER(C24),IF(C24&lt;=Ergebnis!$B$12-SUMIF($D$6:D23,14,$C$6:C23),14,999),999)</x:f>
        <x:v>999</x:v>
      </x:c>
      <x:c r="S24" s="17" t="n">
        <x:f>IF(ISNUMBER(C24),IF(C24&lt;=Ergebnis!$B$12-SUMIF($D$6:D23,15,$C$6:C23),15,999),999)</x:f>
        <x:v>999</x:v>
      </x:c>
      <x:c r="T24" s="17" t="n">
        <x:f>IF(ISNUMBER(C24),IF(C24&lt;=Ergebnis!$B$12-SUMIF($D$6:D23,16,$C$6:C23),16,999),999)</x:f>
        <x:v>999</x:v>
      </x:c>
      <x:c r="U24" s="17" t="n">
        <x:f>IF(ISNUMBER(C24),IF(C24&lt;=Ergebnis!$B$12-SUMIF($D$6:D23,17,$C$6:C23),17,999),999)</x:f>
        <x:v>999</x:v>
      </x:c>
      <x:c r="V24" s="17" t="n">
        <x:f>IF(ISNUMBER(C24),IF(C24&lt;=Ergebnis!$B$12-SUMIF($D$6:D23,18,$C$6:C23),18,999),999)</x:f>
        <x:v>999</x:v>
      </x:c>
      <x:c r="W24" s="17" t="n">
        <x:f>IF(ISNUMBER(C24),IF(C24&lt;=Ergebnis!$B$12-SUMIF($D$6:D23,19,$C$6:C23),19,999),999)</x:f>
        <x:v>999</x:v>
      </x:c>
      <x:c r="X24" s="17" t="n">
        <x:f>IF(ISNUMBER(C24),IF(C24&lt;=Ergebnis!$B$12-SUMIF($D$6:D23,20,$C$6:C23),20,999),999)</x:f>
        <x:v>999</x:v>
      </x:c>
      <x:c r="Y24" s="17" t="n">
        <x:f>IF(ISNUMBER(C24),IF(C24&lt;=Ergebnis!$B$12-SUMIF($D$6:D23,21,$C$6:C23),21,999),999)</x:f>
        <x:v>999</x:v>
      </x:c>
      <x:c r="Z24" s="17" t="n">
        <x:f>IF(ISNUMBER(C24),IF(C24&lt;=Ergebnis!$B$12-SUMIF($D$6:D23,22,$C$6:C23),22,999),999)</x:f>
        <x:v>999</x:v>
      </x:c>
      <x:c r="AA24" s="17" t="n">
        <x:f>IF(ISNUMBER(C24),IF(C24&lt;=Ergebnis!$B$12-SUMIF($D$6:D23,23,$C$6:C23),23,999),999)</x:f>
        <x:v>999</x:v>
      </x:c>
      <x:c r="AB24" s="17" t="n">
        <x:f>IF(ISNUMBER(C24),IF(C24&lt;=Ergebnis!$B$12-SUMIF($D$6:D23,24,$C$6:C23),24,999),999)</x:f>
        <x:v>999</x:v>
      </x:c>
      <x:c r="AC24" s="17" t="n">
        <x:f>IF(ISNUMBER(C24),IF(C24&lt;=Ergebnis!$B$12-SUMIF($D$6:D23,25,$C$6:C23),25,999),999)</x:f>
        <x:v>999</x:v>
      </x:c>
      <x:c r="AD24" s="17" t="n">
        <x:f>IF(ISNUMBER(C24),IF(C24&lt;=Ergebnis!$B$12-SUMIF($D$6:D23,26,$C$6:C23),26,999),999)</x:f>
        <x:v>999</x:v>
      </x:c>
      <x:c r="AE24" s="17" t="n">
        <x:f>IF(ISNUMBER(C24),IF(C24&lt;=Ergebnis!$B$12-SUMIF($D$6:D23,27,$C$6:C23),27,999),999)</x:f>
        <x:v>999</x:v>
      </x:c>
      <x:c r="AF24" s="17" t="n">
        <x:f>IF(ISNUMBER(C24),IF(C24&lt;=Ergebnis!$B$12-SUMIF($D$6:D23,28,$C$6:C23),28,999),999)</x:f>
        <x:v>999</x:v>
      </x:c>
      <x:c r="AG24" s="17" t="n">
        <x:f>IF(ISNUMBER(C24),IF(C24&lt;=Ergebnis!$B$12-SUMIF($D$6:D23,29,$C$6:C23),29,999),999)</x:f>
        <x:v>999</x:v>
      </x:c>
      <x:c r="AH24" s="17" t="n">
        <x:f>IF(ISNUMBER(C24),IF(C24&lt;=Ergebnis!$B$12-SUMIF($D$6:D23,30,$C$6:C23),30,999),999)</x:f>
        <x:v>999</x:v>
      </x:c>
    </x:row>
    <x:row r="25" ht="23" customHeight="1">
      <x:c r="A25" s="17" t="str">
        <x:f>IF(AND(Ergebnis!$E$7="gültig",19&lt;=Ergebnis!$E$9),19,"")</x:f>
      </x:c>
      <x:c r="B25" s="17" t="str">
        <x:f>IF(ISNUMBER(A25),LARGE(Fixlängen!$I$7:$I$36,A25),"")</x:f>
      </x:c>
      <x:c r="C25" s="17" t="str">
        <x:f>IF(ISNUMBER(A25),B25+Ergebnis!$B$8,"")</x:f>
      </x:c>
      <x:c r="D25" s="17" t="str">
        <x:f>IF(ISNUMBER(C25),IF(E25&lt;999,1,IF(F25&lt;999,2,IF(G25&lt;999,3,IF(H25&lt;999,4,IF(I25&lt;999,5,IF(J25&lt;999,6,IF(K25&lt;999,7,IF(L25&lt;999,8,IF(M25&lt;999,9,IF(N25&lt;999,10,IF(O25&lt;999,11,IF(P25&lt;999,12,IF(Q25&lt;999,13,IF(R25&lt;999,14,IF(S25&lt;999,15,IF(T25&lt;999,16,IF(U25&lt;999,17,IF(V25&lt;999,18,IF(W25&lt;999,19,IF(X25&lt;999,20,IF(Y25&lt;999,21,IF(Z25&lt;999,22,IF(AA25&lt;999,23,IF(AB25&lt;999,24,IF(AC25&lt;999,25,IF(AD25&lt;999,26,IF(AE25&lt;999,27,IF(AF25&lt;999,28,IF(AG25&lt;999,29,IF(AH25&lt;999,30,999)))))))))))))))))))))))))))))),"")</x:f>
      </x:c>
      <x:c r="E25" s="17" t="n">
        <x:f>IF(ISNUMBER(C25),IF(C25&lt;=Ergebnis!$B$12-SUMIF($D$6:D24,1,$C$6:C24),1,999),999)</x:f>
        <x:v>999</x:v>
      </x:c>
      <x:c r="F25" s="17" t="n">
        <x:f>IF(ISNUMBER(C25),IF(C25&lt;=Ergebnis!$B$12-SUMIF($D$6:D24,2,$C$6:C24),2,999),999)</x:f>
        <x:v>999</x:v>
      </x:c>
      <x:c r="G25" s="17" t="n">
        <x:f>IF(ISNUMBER(C25),IF(C25&lt;=Ergebnis!$B$12-SUMIF($D$6:D24,3,$C$6:C24),3,999),999)</x:f>
        <x:v>999</x:v>
      </x:c>
      <x:c r="H25" s="17" t="n">
        <x:f>IF(ISNUMBER(C25),IF(C25&lt;=Ergebnis!$B$12-SUMIF($D$6:D24,4,$C$6:C24),4,999),999)</x:f>
        <x:v>999</x:v>
      </x:c>
      <x:c r="I25" s="17" t="n">
        <x:f>IF(ISNUMBER(C25),IF(C25&lt;=Ergebnis!$B$12-SUMIF($D$6:D24,5,$C$6:C24),5,999),999)</x:f>
        <x:v>999</x:v>
      </x:c>
      <x:c r="J25" s="17" t="n">
        <x:f>IF(ISNUMBER(C25),IF(C25&lt;=Ergebnis!$B$12-SUMIF($D$6:D24,6,$C$6:C24),6,999),999)</x:f>
        <x:v>999</x:v>
      </x:c>
      <x:c r="K25" s="17" t="n">
        <x:f>IF(ISNUMBER(C25),IF(C25&lt;=Ergebnis!$B$12-SUMIF($D$6:D24,7,$C$6:C24),7,999),999)</x:f>
        <x:v>999</x:v>
      </x:c>
      <x:c r="L25" s="17" t="n">
        <x:f>IF(ISNUMBER(C25),IF(C25&lt;=Ergebnis!$B$12-SUMIF($D$6:D24,8,$C$6:C24),8,999),999)</x:f>
        <x:v>999</x:v>
      </x:c>
      <x:c r="M25" s="17" t="n">
        <x:f>IF(ISNUMBER(C25),IF(C25&lt;=Ergebnis!$B$12-SUMIF($D$6:D24,9,$C$6:C24),9,999),999)</x:f>
        <x:v>999</x:v>
      </x:c>
      <x:c r="N25" s="17" t="n">
        <x:f>IF(ISNUMBER(C25),IF(C25&lt;=Ergebnis!$B$12-SUMIF($D$6:D24,10,$C$6:C24),10,999),999)</x:f>
        <x:v>999</x:v>
      </x:c>
      <x:c r="O25" s="17" t="n">
        <x:f>IF(ISNUMBER(C25),IF(C25&lt;=Ergebnis!$B$12-SUMIF($D$6:D24,11,$C$6:C24),11,999),999)</x:f>
        <x:v>999</x:v>
      </x:c>
      <x:c r="P25" s="17" t="n">
        <x:f>IF(ISNUMBER(C25),IF(C25&lt;=Ergebnis!$B$12-SUMIF($D$6:D24,12,$C$6:C24),12,999),999)</x:f>
        <x:v>999</x:v>
      </x:c>
      <x:c r="Q25" s="17" t="n">
        <x:f>IF(ISNUMBER(C25),IF(C25&lt;=Ergebnis!$B$12-SUMIF($D$6:D24,13,$C$6:C24),13,999),999)</x:f>
        <x:v>999</x:v>
      </x:c>
      <x:c r="R25" s="17" t="n">
        <x:f>IF(ISNUMBER(C25),IF(C25&lt;=Ergebnis!$B$12-SUMIF($D$6:D24,14,$C$6:C24),14,999),999)</x:f>
        <x:v>999</x:v>
      </x:c>
      <x:c r="S25" s="17" t="n">
        <x:f>IF(ISNUMBER(C25),IF(C25&lt;=Ergebnis!$B$12-SUMIF($D$6:D24,15,$C$6:C24),15,999),999)</x:f>
        <x:v>999</x:v>
      </x:c>
      <x:c r="T25" s="17" t="n">
        <x:f>IF(ISNUMBER(C25),IF(C25&lt;=Ergebnis!$B$12-SUMIF($D$6:D24,16,$C$6:C24),16,999),999)</x:f>
        <x:v>999</x:v>
      </x:c>
      <x:c r="U25" s="17" t="n">
        <x:f>IF(ISNUMBER(C25),IF(C25&lt;=Ergebnis!$B$12-SUMIF($D$6:D24,17,$C$6:C24),17,999),999)</x:f>
        <x:v>999</x:v>
      </x:c>
      <x:c r="V25" s="17" t="n">
        <x:f>IF(ISNUMBER(C25),IF(C25&lt;=Ergebnis!$B$12-SUMIF($D$6:D24,18,$C$6:C24),18,999),999)</x:f>
        <x:v>999</x:v>
      </x:c>
      <x:c r="W25" s="17" t="n">
        <x:f>IF(ISNUMBER(C25),IF(C25&lt;=Ergebnis!$B$12-SUMIF($D$6:D24,19,$C$6:C24),19,999),999)</x:f>
        <x:v>999</x:v>
      </x:c>
      <x:c r="X25" s="17" t="n">
        <x:f>IF(ISNUMBER(C25),IF(C25&lt;=Ergebnis!$B$12-SUMIF($D$6:D24,20,$C$6:C24),20,999),999)</x:f>
        <x:v>999</x:v>
      </x:c>
      <x:c r="Y25" s="17" t="n">
        <x:f>IF(ISNUMBER(C25),IF(C25&lt;=Ergebnis!$B$12-SUMIF($D$6:D24,21,$C$6:C24),21,999),999)</x:f>
        <x:v>999</x:v>
      </x:c>
      <x:c r="Z25" s="17" t="n">
        <x:f>IF(ISNUMBER(C25),IF(C25&lt;=Ergebnis!$B$12-SUMIF($D$6:D24,22,$C$6:C24),22,999),999)</x:f>
        <x:v>999</x:v>
      </x:c>
      <x:c r="AA25" s="17" t="n">
        <x:f>IF(ISNUMBER(C25),IF(C25&lt;=Ergebnis!$B$12-SUMIF($D$6:D24,23,$C$6:C24),23,999),999)</x:f>
        <x:v>999</x:v>
      </x:c>
      <x:c r="AB25" s="17" t="n">
        <x:f>IF(ISNUMBER(C25),IF(C25&lt;=Ergebnis!$B$12-SUMIF($D$6:D24,24,$C$6:C24),24,999),999)</x:f>
        <x:v>999</x:v>
      </x:c>
      <x:c r="AC25" s="17" t="n">
        <x:f>IF(ISNUMBER(C25),IF(C25&lt;=Ergebnis!$B$12-SUMIF($D$6:D24,25,$C$6:C24),25,999),999)</x:f>
        <x:v>999</x:v>
      </x:c>
      <x:c r="AD25" s="17" t="n">
        <x:f>IF(ISNUMBER(C25),IF(C25&lt;=Ergebnis!$B$12-SUMIF($D$6:D24,26,$C$6:C24),26,999),999)</x:f>
        <x:v>999</x:v>
      </x:c>
      <x:c r="AE25" s="17" t="n">
        <x:f>IF(ISNUMBER(C25),IF(C25&lt;=Ergebnis!$B$12-SUMIF($D$6:D24,27,$C$6:C24),27,999),999)</x:f>
        <x:v>999</x:v>
      </x:c>
      <x:c r="AF25" s="17" t="n">
        <x:f>IF(ISNUMBER(C25),IF(C25&lt;=Ergebnis!$B$12-SUMIF($D$6:D24,28,$C$6:C24),28,999),999)</x:f>
        <x:v>999</x:v>
      </x:c>
      <x:c r="AG25" s="17" t="n">
        <x:f>IF(ISNUMBER(C25),IF(C25&lt;=Ergebnis!$B$12-SUMIF($D$6:D24,29,$C$6:C24),29,999),999)</x:f>
        <x:v>999</x:v>
      </x:c>
      <x:c r="AH25" s="17" t="n">
        <x:f>IF(ISNUMBER(C25),IF(C25&lt;=Ergebnis!$B$12-SUMIF($D$6:D24,30,$C$6:C24),30,999),999)</x:f>
        <x:v>999</x:v>
      </x:c>
    </x:row>
    <x:row r="26" ht="23" customHeight="1">
      <x:c r="A26" s="17" t="str">
        <x:f>IF(AND(Ergebnis!$E$7="gültig",20&lt;=Ergebnis!$E$9),20,"")</x:f>
      </x:c>
      <x:c r="B26" s="17" t="str">
        <x:f>IF(ISNUMBER(A26),LARGE(Fixlängen!$I$7:$I$36,A26),"")</x:f>
      </x:c>
      <x:c r="C26" s="17" t="str">
        <x:f>IF(ISNUMBER(A26),B26+Ergebnis!$B$8,"")</x:f>
      </x:c>
      <x:c r="D26" s="17" t="str">
        <x:f>IF(ISNUMBER(C26),IF(E26&lt;999,1,IF(F26&lt;999,2,IF(G26&lt;999,3,IF(H26&lt;999,4,IF(I26&lt;999,5,IF(J26&lt;999,6,IF(K26&lt;999,7,IF(L26&lt;999,8,IF(M26&lt;999,9,IF(N26&lt;999,10,IF(O26&lt;999,11,IF(P26&lt;999,12,IF(Q26&lt;999,13,IF(R26&lt;999,14,IF(S26&lt;999,15,IF(T26&lt;999,16,IF(U26&lt;999,17,IF(V26&lt;999,18,IF(W26&lt;999,19,IF(X26&lt;999,20,IF(Y26&lt;999,21,IF(Z26&lt;999,22,IF(AA26&lt;999,23,IF(AB26&lt;999,24,IF(AC26&lt;999,25,IF(AD26&lt;999,26,IF(AE26&lt;999,27,IF(AF26&lt;999,28,IF(AG26&lt;999,29,IF(AH26&lt;999,30,999)))))))))))))))))))))))))))))),"")</x:f>
      </x:c>
      <x:c r="E26" s="17" t="n">
        <x:f>IF(ISNUMBER(C26),IF(C26&lt;=Ergebnis!$B$12-SUMIF($D$6:D25,1,$C$6:C25),1,999),999)</x:f>
        <x:v>999</x:v>
      </x:c>
      <x:c r="F26" s="17" t="n">
        <x:f>IF(ISNUMBER(C26),IF(C26&lt;=Ergebnis!$B$12-SUMIF($D$6:D25,2,$C$6:C25),2,999),999)</x:f>
        <x:v>999</x:v>
      </x:c>
      <x:c r="G26" s="17" t="n">
        <x:f>IF(ISNUMBER(C26),IF(C26&lt;=Ergebnis!$B$12-SUMIF($D$6:D25,3,$C$6:C25),3,999),999)</x:f>
        <x:v>999</x:v>
      </x:c>
      <x:c r="H26" s="17" t="n">
        <x:f>IF(ISNUMBER(C26),IF(C26&lt;=Ergebnis!$B$12-SUMIF($D$6:D25,4,$C$6:C25),4,999),999)</x:f>
        <x:v>999</x:v>
      </x:c>
      <x:c r="I26" s="17" t="n">
        <x:f>IF(ISNUMBER(C26),IF(C26&lt;=Ergebnis!$B$12-SUMIF($D$6:D25,5,$C$6:C25),5,999),999)</x:f>
        <x:v>999</x:v>
      </x:c>
      <x:c r="J26" s="17" t="n">
        <x:f>IF(ISNUMBER(C26),IF(C26&lt;=Ergebnis!$B$12-SUMIF($D$6:D25,6,$C$6:C25),6,999),999)</x:f>
        <x:v>999</x:v>
      </x:c>
      <x:c r="K26" s="17" t="n">
        <x:f>IF(ISNUMBER(C26),IF(C26&lt;=Ergebnis!$B$12-SUMIF($D$6:D25,7,$C$6:C25),7,999),999)</x:f>
        <x:v>999</x:v>
      </x:c>
      <x:c r="L26" s="17" t="n">
        <x:f>IF(ISNUMBER(C26),IF(C26&lt;=Ergebnis!$B$12-SUMIF($D$6:D25,8,$C$6:C25),8,999),999)</x:f>
        <x:v>999</x:v>
      </x:c>
      <x:c r="M26" s="17" t="n">
        <x:f>IF(ISNUMBER(C26),IF(C26&lt;=Ergebnis!$B$12-SUMIF($D$6:D25,9,$C$6:C25),9,999),999)</x:f>
        <x:v>999</x:v>
      </x:c>
      <x:c r="N26" s="17" t="n">
        <x:f>IF(ISNUMBER(C26),IF(C26&lt;=Ergebnis!$B$12-SUMIF($D$6:D25,10,$C$6:C25),10,999),999)</x:f>
        <x:v>999</x:v>
      </x:c>
      <x:c r="O26" s="17" t="n">
        <x:f>IF(ISNUMBER(C26),IF(C26&lt;=Ergebnis!$B$12-SUMIF($D$6:D25,11,$C$6:C25),11,999),999)</x:f>
        <x:v>999</x:v>
      </x:c>
      <x:c r="P26" s="17" t="n">
        <x:f>IF(ISNUMBER(C26),IF(C26&lt;=Ergebnis!$B$12-SUMIF($D$6:D25,12,$C$6:C25),12,999),999)</x:f>
        <x:v>999</x:v>
      </x:c>
      <x:c r="Q26" s="17" t="n">
        <x:f>IF(ISNUMBER(C26),IF(C26&lt;=Ergebnis!$B$12-SUMIF($D$6:D25,13,$C$6:C25),13,999),999)</x:f>
        <x:v>999</x:v>
      </x:c>
      <x:c r="R26" s="17" t="n">
        <x:f>IF(ISNUMBER(C26),IF(C26&lt;=Ergebnis!$B$12-SUMIF($D$6:D25,14,$C$6:C25),14,999),999)</x:f>
        <x:v>999</x:v>
      </x:c>
      <x:c r="S26" s="17" t="n">
        <x:f>IF(ISNUMBER(C26),IF(C26&lt;=Ergebnis!$B$12-SUMIF($D$6:D25,15,$C$6:C25),15,999),999)</x:f>
        <x:v>999</x:v>
      </x:c>
      <x:c r="T26" s="17" t="n">
        <x:f>IF(ISNUMBER(C26),IF(C26&lt;=Ergebnis!$B$12-SUMIF($D$6:D25,16,$C$6:C25),16,999),999)</x:f>
        <x:v>999</x:v>
      </x:c>
      <x:c r="U26" s="17" t="n">
        <x:f>IF(ISNUMBER(C26),IF(C26&lt;=Ergebnis!$B$12-SUMIF($D$6:D25,17,$C$6:C25),17,999),999)</x:f>
        <x:v>999</x:v>
      </x:c>
      <x:c r="V26" s="17" t="n">
        <x:f>IF(ISNUMBER(C26),IF(C26&lt;=Ergebnis!$B$12-SUMIF($D$6:D25,18,$C$6:C25),18,999),999)</x:f>
        <x:v>999</x:v>
      </x:c>
      <x:c r="W26" s="17" t="n">
        <x:f>IF(ISNUMBER(C26),IF(C26&lt;=Ergebnis!$B$12-SUMIF($D$6:D25,19,$C$6:C25),19,999),999)</x:f>
        <x:v>999</x:v>
      </x:c>
      <x:c r="X26" s="17" t="n">
        <x:f>IF(ISNUMBER(C26),IF(C26&lt;=Ergebnis!$B$12-SUMIF($D$6:D25,20,$C$6:C25),20,999),999)</x:f>
        <x:v>999</x:v>
      </x:c>
      <x:c r="Y26" s="17" t="n">
        <x:f>IF(ISNUMBER(C26),IF(C26&lt;=Ergebnis!$B$12-SUMIF($D$6:D25,21,$C$6:C25),21,999),999)</x:f>
        <x:v>999</x:v>
      </x:c>
      <x:c r="Z26" s="17" t="n">
        <x:f>IF(ISNUMBER(C26),IF(C26&lt;=Ergebnis!$B$12-SUMIF($D$6:D25,22,$C$6:C25),22,999),999)</x:f>
        <x:v>999</x:v>
      </x:c>
      <x:c r="AA26" s="17" t="n">
        <x:f>IF(ISNUMBER(C26),IF(C26&lt;=Ergebnis!$B$12-SUMIF($D$6:D25,23,$C$6:C25),23,999),999)</x:f>
        <x:v>999</x:v>
      </x:c>
      <x:c r="AB26" s="17" t="n">
        <x:f>IF(ISNUMBER(C26),IF(C26&lt;=Ergebnis!$B$12-SUMIF($D$6:D25,24,$C$6:C25),24,999),999)</x:f>
        <x:v>999</x:v>
      </x:c>
      <x:c r="AC26" s="17" t="n">
        <x:f>IF(ISNUMBER(C26),IF(C26&lt;=Ergebnis!$B$12-SUMIF($D$6:D25,25,$C$6:C25),25,999),999)</x:f>
        <x:v>999</x:v>
      </x:c>
      <x:c r="AD26" s="17" t="n">
        <x:f>IF(ISNUMBER(C26),IF(C26&lt;=Ergebnis!$B$12-SUMIF($D$6:D25,26,$C$6:C25),26,999),999)</x:f>
        <x:v>999</x:v>
      </x:c>
      <x:c r="AE26" s="17" t="n">
        <x:f>IF(ISNUMBER(C26),IF(C26&lt;=Ergebnis!$B$12-SUMIF($D$6:D25,27,$C$6:C25),27,999),999)</x:f>
        <x:v>999</x:v>
      </x:c>
      <x:c r="AF26" s="17" t="n">
        <x:f>IF(ISNUMBER(C26),IF(C26&lt;=Ergebnis!$B$12-SUMIF($D$6:D25,28,$C$6:C25),28,999),999)</x:f>
        <x:v>999</x:v>
      </x:c>
      <x:c r="AG26" s="17" t="n">
        <x:f>IF(ISNUMBER(C26),IF(C26&lt;=Ergebnis!$B$12-SUMIF($D$6:D25,29,$C$6:C25),29,999),999)</x:f>
        <x:v>999</x:v>
      </x:c>
      <x:c r="AH26" s="17" t="n">
        <x:f>IF(ISNUMBER(C26),IF(C26&lt;=Ergebnis!$B$12-SUMIF($D$6:D25,30,$C$6:C25),30,999),999)</x:f>
        <x:v>999</x:v>
      </x:c>
    </x:row>
    <x:row r="27" ht="23" customHeight="1">
      <x:c r="A27" s="17" t="str">
        <x:f>IF(AND(Ergebnis!$E$7="gültig",21&lt;=Ergebnis!$E$9),21,"")</x:f>
      </x:c>
      <x:c r="B27" s="17" t="str">
        <x:f>IF(ISNUMBER(A27),LARGE(Fixlängen!$I$7:$I$36,A27),"")</x:f>
      </x:c>
      <x:c r="C27" s="17" t="str">
        <x:f>IF(ISNUMBER(A27),B27+Ergebnis!$B$8,"")</x:f>
      </x:c>
      <x:c r="D27" s="17" t="str">
        <x:f>IF(ISNUMBER(C27),IF(E27&lt;999,1,IF(F27&lt;999,2,IF(G27&lt;999,3,IF(H27&lt;999,4,IF(I27&lt;999,5,IF(J27&lt;999,6,IF(K27&lt;999,7,IF(L27&lt;999,8,IF(M27&lt;999,9,IF(N27&lt;999,10,IF(O27&lt;999,11,IF(P27&lt;999,12,IF(Q27&lt;999,13,IF(R27&lt;999,14,IF(S27&lt;999,15,IF(T27&lt;999,16,IF(U27&lt;999,17,IF(V27&lt;999,18,IF(W27&lt;999,19,IF(X27&lt;999,20,IF(Y27&lt;999,21,IF(Z27&lt;999,22,IF(AA27&lt;999,23,IF(AB27&lt;999,24,IF(AC27&lt;999,25,IF(AD27&lt;999,26,IF(AE27&lt;999,27,IF(AF27&lt;999,28,IF(AG27&lt;999,29,IF(AH27&lt;999,30,999)))))))))))))))))))))))))))))),"")</x:f>
      </x:c>
      <x:c r="E27" s="17" t="n">
        <x:f>IF(ISNUMBER(C27),IF(C27&lt;=Ergebnis!$B$12-SUMIF($D$6:D26,1,$C$6:C26),1,999),999)</x:f>
        <x:v>999</x:v>
      </x:c>
      <x:c r="F27" s="17" t="n">
        <x:f>IF(ISNUMBER(C27),IF(C27&lt;=Ergebnis!$B$12-SUMIF($D$6:D26,2,$C$6:C26),2,999),999)</x:f>
        <x:v>999</x:v>
      </x:c>
      <x:c r="G27" s="17" t="n">
        <x:f>IF(ISNUMBER(C27),IF(C27&lt;=Ergebnis!$B$12-SUMIF($D$6:D26,3,$C$6:C26),3,999),999)</x:f>
        <x:v>999</x:v>
      </x:c>
      <x:c r="H27" s="17" t="n">
        <x:f>IF(ISNUMBER(C27),IF(C27&lt;=Ergebnis!$B$12-SUMIF($D$6:D26,4,$C$6:C26),4,999),999)</x:f>
        <x:v>999</x:v>
      </x:c>
      <x:c r="I27" s="17" t="n">
        <x:f>IF(ISNUMBER(C27),IF(C27&lt;=Ergebnis!$B$12-SUMIF($D$6:D26,5,$C$6:C26),5,999),999)</x:f>
        <x:v>999</x:v>
      </x:c>
      <x:c r="J27" s="17" t="n">
        <x:f>IF(ISNUMBER(C27),IF(C27&lt;=Ergebnis!$B$12-SUMIF($D$6:D26,6,$C$6:C26),6,999),999)</x:f>
        <x:v>999</x:v>
      </x:c>
      <x:c r="K27" s="17" t="n">
        <x:f>IF(ISNUMBER(C27),IF(C27&lt;=Ergebnis!$B$12-SUMIF($D$6:D26,7,$C$6:C26),7,999),999)</x:f>
        <x:v>999</x:v>
      </x:c>
      <x:c r="L27" s="17" t="n">
        <x:f>IF(ISNUMBER(C27),IF(C27&lt;=Ergebnis!$B$12-SUMIF($D$6:D26,8,$C$6:C26),8,999),999)</x:f>
        <x:v>999</x:v>
      </x:c>
      <x:c r="M27" s="17" t="n">
        <x:f>IF(ISNUMBER(C27),IF(C27&lt;=Ergebnis!$B$12-SUMIF($D$6:D26,9,$C$6:C26),9,999),999)</x:f>
        <x:v>999</x:v>
      </x:c>
      <x:c r="N27" s="17" t="n">
        <x:f>IF(ISNUMBER(C27),IF(C27&lt;=Ergebnis!$B$12-SUMIF($D$6:D26,10,$C$6:C26),10,999),999)</x:f>
        <x:v>999</x:v>
      </x:c>
      <x:c r="O27" s="17" t="n">
        <x:f>IF(ISNUMBER(C27),IF(C27&lt;=Ergebnis!$B$12-SUMIF($D$6:D26,11,$C$6:C26),11,999),999)</x:f>
        <x:v>999</x:v>
      </x:c>
      <x:c r="P27" s="17" t="n">
        <x:f>IF(ISNUMBER(C27),IF(C27&lt;=Ergebnis!$B$12-SUMIF($D$6:D26,12,$C$6:C26),12,999),999)</x:f>
        <x:v>999</x:v>
      </x:c>
      <x:c r="Q27" s="17" t="n">
        <x:f>IF(ISNUMBER(C27),IF(C27&lt;=Ergebnis!$B$12-SUMIF($D$6:D26,13,$C$6:C26),13,999),999)</x:f>
        <x:v>999</x:v>
      </x:c>
      <x:c r="R27" s="17" t="n">
        <x:f>IF(ISNUMBER(C27),IF(C27&lt;=Ergebnis!$B$12-SUMIF($D$6:D26,14,$C$6:C26),14,999),999)</x:f>
        <x:v>999</x:v>
      </x:c>
      <x:c r="S27" s="17" t="n">
        <x:f>IF(ISNUMBER(C27),IF(C27&lt;=Ergebnis!$B$12-SUMIF($D$6:D26,15,$C$6:C26),15,999),999)</x:f>
        <x:v>999</x:v>
      </x:c>
      <x:c r="T27" s="17" t="n">
        <x:f>IF(ISNUMBER(C27),IF(C27&lt;=Ergebnis!$B$12-SUMIF($D$6:D26,16,$C$6:C26),16,999),999)</x:f>
        <x:v>999</x:v>
      </x:c>
      <x:c r="U27" s="17" t="n">
        <x:f>IF(ISNUMBER(C27),IF(C27&lt;=Ergebnis!$B$12-SUMIF($D$6:D26,17,$C$6:C26),17,999),999)</x:f>
        <x:v>999</x:v>
      </x:c>
      <x:c r="V27" s="17" t="n">
        <x:f>IF(ISNUMBER(C27),IF(C27&lt;=Ergebnis!$B$12-SUMIF($D$6:D26,18,$C$6:C26),18,999),999)</x:f>
        <x:v>999</x:v>
      </x:c>
      <x:c r="W27" s="17" t="n">
        <x:f>IF(ISNUMBER(C27),IF(C27&lt;=Ergebnis!$B$12-SUMIF($D$6:D26,19,$C$6:C26),19,999),999)</x:f>
        <x:v>999</x:v>
      </x:c>
      <x:c r="X27" s="17" t="n">
        <x:f>IF(ISNUMBER(C27),IF(C27&lt;=Ergebnis!$B$12-SUMIF($D$6:D26,20,$C$6:C26),20,999),999)</x:f>
        <x:v>999</x:v>
      </x:c>
      <x:c r="Y27" s="17" t="n">
        <x:f>IF(ISNUMBER(C27),IF(C27&lt;=Ergebnis!$B$12-SUMIF($D$6:D26,21,$C$6:C26),21,999),999)</x:f>
        <x:v>999</x:v>
      </x:c>
      <x:c r="Z27" s="17" t="n">
        <x:f>IF(ISNUMBER(C27),IF(C27&lt;=Ergebnis!$B$12-SUMIF($D$6:D26,22,$C$6:C26),22,999),999)</x:f>
        <x:v>999</x:v>
      </x:c>
      <x:c r="AA27" s="17" t="n">
        <x:f>IF(ISNUMBER(C27),IF(C27&lt;=Ergebnis!$B$12-SUMIF($D$6:D26,23,$C$6:C26),23,999),999)</x:f>
        <x:v>999</x:v>
      </x:c>
      <x:c r="AB27" s="17" t="n">
        <x:f>IF(ISNUMBER(C27),IF(C27&lt;=Ergebnis!$B$12-SUMIF($D$6:D26,24,$C$6:C26),24,999),999)</x:f>
        <x:v>999</x:v>
      </x:c>
      <x:c r="AC27" s="17" t="n">
        <x:f>IF(ISNUMBER(C27),IF(C27&lt;=Ergebnis!$B$12-SUMIF($D$6:D26,25,$C$6:C26),25,999),999)</x:f>
        <x:v>999</x:v>
      </x:c>
      <x:c r="AD27" s="17" t="n">
        <x:f>IF(ISNUMBER(C27),IF(C27&lt;=Ergebnis!$B$12-SUMIF($D$6:D26,26,$C$6:C26),26,999),999)</x:f>
        <x:v>999</x:v>
      </x:c>
      <x:c r="AE27" s="17" t="n">
        <x:f>IF(ISNUMBER(C27),IF(C27&lt;=Ergebnis!$B$12-SUMIF($D$6:D26,27,$C$6:C26),27,999),999)</x:f>
        <x:v>999</x:v>
      </x:c>
      <x:c r="AF27" s="17" t="n">
        <x:f>IF(ISNUMBER(C27),IF(C27&lt;=Ergebnis!$B$12-SUMIF($D$6:D26,28,$C$6:C26),28,999),999)</x:f>
        <x:v>999</x:v>
      </x:c>
      <x:c r="AG27" s="17" t="n">
        <x:f>IF(ISNUMBER(C27),IF(C27&lt;=Ergebnis!$B$12-SUMIF($D$6:D26,29,$C$6:C26),29,999),999)</x:f>
        <x:v>999</x:v>
      </x:c>
      <x:c r="AH27" s="17" t="n">
        <x:f>IF(ISNUMBER(C27),IF(C27&lt;=Ergebnis!$B$12-SUMIF($D$6:D26,30,$C$6:C26),30,999),999)</x:f>
        <x:v>999</x:v>
      </x:c>
    </x:row>
    <x:row r="28" ht="23" customHeight="1">
      <x:c r="A28" s="17" t="str">
        <x:f>IF(AND(Ergebnis!$E$7="gültig",22&lt;=Ergebnis!$E$9),22,"")</x:f>
      </x:c>
      <x:c r="B28" s="17" t="str">
        <x:f>IF(ISNUMBER(A28),LARGE(Fixlängen!$I$7:$I$36,A28),"")</x:f>
      </x:c>
      <x:c r="C28" s="17" t="str">
        <x:f>IF(ISNUMBER(A28),B28+Ergebnis!$B$8,"")</x:f>
      </x:c>
      <x:c r="D28" s="17" t="str">
        <x:f>IF(ISNUMBER(C28),IF(E28&lt;999,1,IF(F28&lt;999,2,IF(G28&lt;999,3,IF(H28&lt;999,4,IF(I28&lt;999,5,IF(J28&lt;999,6,IF(K28&lt;999,7,IF(L28&lt;999,8,IF(M28&lt;999,9,IF(N28&lt;999,10,IF(O28&lt;999,11,IF(P28&lt;999,12,IF(Q28&lt;999,13,IF(R28&lt;999,14,IF(S28&lt;999,15,IF(T28&lt;999,16,IF(U28&lt;999,17,IF(V28&lt;999,18,IF(W28&lt;999,19,IF(X28&lt;999,20,IF(Y28&lt;999,21,IF(Z28&lt;999,22,IF(AA28&lt;999,23,IF(AB28&lt;999,24,IF(AC28&lt;999,25,IF(AD28&lt;999,26,IF(AE28&lt;999,27,IF(AF28&lt;999,28,IF(AG28&lt;999,29,IF(AH28&lt;999,30,999)))))))))))))))))))))))))))))),"")</x:f>
      </x:c>
      <x:c r="E28" s="17" t="n">
        <x:f>IF(ISNUMBER(C28),IF(C28&lt;=Ergebnis!$B$12-SUMIF($D$6:D27,1,$C$6:C27),1,999),999)</x:f>
        <x:v>999</x:v>
      </x:c>
      <x:c r="F28" s="17" t="n">
        <x:f>IF(ISNUMBER(C28),IF(C28&lt;=Ergebnis!$B$12-SUMIF($D$6:D27,2,$C$6:C27),2,999),999)</x:f>
        <x:v>999</x:v>
      </x:c>
      <x:c r="G28" s="17" t="n">
        <x:f>IF(ISNUMBER(C28),IF(C28&lt;=Ergebnis!$B$12-SUMIF($D$6:D27,3,$C$6:C27),3,999),999)</x:f>
        <x:v>999</x:v>
      </x:c>
      <x:c r="H28" s="17" t="n">
        <x:f>IF(ISNUMBER(C28),IF(C28&lt;=Ergebnis!$B$12-SUMIF($D$6:D27,4,$C$6:C27),4,999),999)</x:f>
        <x:v>999</x:v>
      </x:c>
      <x:c r="I28" s="17" t="n">
        <x:f>IF(ISNUMBER(C28),IF(C28&lt;=Ergebnis!$B$12-SUMIF($D$6:D27,5,$C$6:C27),5,999),999)</x:f>
        <x:v>999</x:v>
      </x:c>
      <x:c r="J28" s="17" t="n">
        <x:f>IF(ISNUMBER(C28),IF(C28&lt;=Ergebnis!$B$12-SUMIF($D$6:D27,6,$C$6:C27),6,999),999)</x:f>
        <x:v>999</x:v>
      </x:c>
      <x:c r="K28" s="17" t="n">
        <x:f>IF(ISNUMBER(C28),IF(C28&lt;=Ergebnis!$B$12-SUMIF($D$6:D27,7,$C$6:C27),7,999),999)</x:f>
        <x:v>999</x:v>
      </x:c>
      <x:c r="L28" s="17" t="n">
        <x:f>IF(ISNUMBER(C28),IF(C28&lt;=Ergebnis!$B$12-SUMIF($D$6:D27,8,$C$6:C27),8,999),999)</x:f>
        <x:v>999</x:v>
      </x:c>
      <x:c r="M28" s="17" t="n">
        <x:f>IF(ISNUMBER(C28),IF(C28&lt;=Ergebnis!$B$12-SUMIF($D$6:D27,9,$C$6:C27),9,999),999)</x:f>
        <x:v>999</x:v>
      </x:c>
      <x:c r="N28" s="17" t="n">
        <x:f>IF(ISNUMBER(C28),IF(C28&lt;=Ergebnis!$B$12-SUMIF($D$6:D27,10,$C$6:C27),10,999),999)</x:f>
        <x:v>999</x:v>
      </x:c>
      <x:c r="O28" s="17" t="n">
        <x:f>IF(ISNUMBER(C28),IF(C28&lt;=Ergebnis!$B$12-SUMIF($D$6:D27,11,$C$6:C27),11,999),999)</x:f>
        <x:v>999</x:v>
      </x:c>
      <x:c r="P28" s="17" t="n">
        <x:f>IF(ISNUMBER(C28),IF(C28&lt;=Ergebnis!$B$12-SUMIF($D$6:D27,12,$C$6:C27),12,999),999)</x:f>
        <x:v>999</x:v>
      </x:c>
      <x:c r="Q28" s="17" t="n">
        <x:f>IF(ISNUMBER(C28),IF(C28&lt;=Ergebnis!$B$12-SUMIF($D$6:D27,13,$C$6:C27),13,999),999)</x:f>
        <x:v>999</x:v>
      </x:c>
      <x:c r="R28" s="17" t="n">
        <x:f>IF(ISNUMBER(C28),IF(C28&lt;=Ergebnis!$B$12-SUMIF($D$6:D27,14,$C$6:C27),14,999),999)</x:f>
        <x:v>999</x:v>
      </x:c>
      <x:c r="S28" s="17" t="n">
        <x:f>IF(ISNUMBER(C28),IF(C28&lt;=Ergebnis!$B$12-SUMIF($D$6:D27,15,$C$6:C27),15,999),999)</x:f>
        <x:v>999</x:v>
      </x:c>
      <x:c r="T28" s="17" t="n">
        <x:f>IF(ISNUMBER(C28),IF(C28&lt;=Ergebnis!$B$12-SUMIF($D$6:D27,16,$C$6:C27),16,999),999)</x:f>
        <x:v>999</x:v>
      </x:c>
      <x:c r="U28" s="17" t="n">
        <x:f>IF(ISNUMBER(C28),IF(C28&lt;=Ergebnis!$B$12-SUMIF($D$6:D27,17,$C$6:C27),17,999),999)</x:f>
        <x:v>999</x:v>
      </x:c>
      <x:c r="V28" s="17" t="n">
        <x:f>IF(ISNUMBER(C28),IF(C28&lt;=Ergebnis!$B$12-SUMIF($D$6:D27,18,$C$6:C27),18,999),999)</x:f>
        <x:v>999</x:v>
      </x:c>
      <x:c r="W28" s="17" t="n">
        <x:f>IF(ISNUMBER(C28),IF(C28&lt;=Ergebnis!$B$12-SUMIF($D$6:D27,19,$C$6:C27),19,999),999)</x:f>
        <x:v>999</x:v>
      </x:c>
      <x:c r="X28" s="17" t="n">
        <x:f>IF(ISNUMBER(C28),IF(C28&lt;=Ergebnis!$B$12-SUMIF($D$6:D27,20,$C$6:C27),20,999),999)</x:f>
        <x:v>999</x:v>
      </x:c>
      <x:c r="Y28" s="17" t="n">
        <x:f>IF(ISNUMBER(C28),IF(C28&lt;=Ergebnis!$B$12-SUMIF($D$6:D27,21,$C$6:C27),21,999),999)</x:f>
        <x:v>999</x:v>
      </x:c>
      <x:c r="Z28" s="17" t="n">
        <x:f>IF(ISNUMBER(C28),IF(C28&lt;=Ergebnis!$B$12-SUMIF($D$6:D27,22,$C$6:C27),22,999),999)</x:f>
        <x:v>999</x:v>
      </x:c>
      <x:c r="AA28" s="17" t="n">
        <x:f>IF(ISNUMBER(C28),IF(C28&lt;=Ergebnis!$B$12-SUMIF($D$6:D27,23,$C$6:C27),23,999),999)</x:f>
        <x:v>999</x:v>
      </x:c>
      <x:c r="AB28" s="17" t="n">
        <x:f>IF(ISNUMBER(C28),IF(C28&lt;=Ergebnis!$B$12-SUMIF($D$6:D27,24,$C$6:C27),24,999),999)</x:f>
        <x:v>999</x:v>
      </x:c>
      <x:c r="AC28" s="17" t="n">
        <x:f>IF(ISNUMBER(C28),IF(C28&lt;=Ergebnis!$B$12-SUMIF($D$6:D27,25,$C$6:C27),25,999),999)</x:f>
        <x:v>999</x:v>
      </x:c>
      <x:c r="AD28" s="17" t="n">
        <x:f>IF(ISNUMBER(C28),IF(C28&lt;=Ergebnis!$B$12-SUMIF($D$6:D27,26,$C$6:C27),26,999),999)</x:f>
        <x:v>999</x:v>
      </x:c>
      <x:c r="AE28" s="17" t="n">
        <x:f>IF(ISNUMBER(C28),IF(C28&lt;=Ergebnis!$B$12-SUMIF($D$6:D27,27,$C$6:C27),27,999),999)</x:f>
        <x:v>999</x:v>
      </x:c>
      <x:c r="AF28" s="17" t="n">
        <x:f>IF(ISNUMBER(C28),IF(C28&lt;=Ergebnis!$B$12-SUMIF($D$6:D27,28,$C$6:C27),28,999),999)</x:f>
        <x:v>999</x:v>
      </x:c>
      <x:c r="AG28" s="17" t="n">
        <x:f>IF(ISNUMBER(C28),IF(C28&lt;=Ergebnis!$B$12-SUMIF($D$6:D27,29,$C$6:C27),29,999),999)</x:f>
        <x:v>999</x:v>
      </x:c>
      <x:c r="AH28" s="17" t="n">
        <x:f>IF(ISNUMBER(C28),IF(C28&lt;=Ergebnis!$B$12-SUMIF($D$6:D27,30,$C$6:C27),30,999),999)</x:f>
        <x:v>999</x:v>
      </x:c>
    </x:row>
    <x:row r="29" ht="23" customHeight="1">
      <x:c r="A29" s="17" t="str">
        <x:f>IF(AND(Ergebnis!$E$7="gültig",23&lt;=Ergebnis!$E$9),23,"")</x:f>
      </x:c>
      <x:c r="B29" s="17" t="str">
        <x:f>IF(ISNUMBER(A29),LARGE(Fixlängen!$I$7:$I$36,A29),"")</x:f>
      </x:c>
      <x:c r="C29" s="17" t="str">
        <x:f>IF(ISNUMBER(A29),B29+Ergebnis!$B$8,"")</x:f>
      </x:c>
      <x:c r="D29" s="17" t="str">
        <x:f>IF(ISNUMBER(C29),IF(E29&lt;999,1,IF(F29&lt;999,2,IF(G29&lt;999,3,IF(H29&lt;999,4,IF(I29&lt;999,5,IF(J29&lt;999,6,IF(K29&lt;999,7,IF(L29&lt;999,8,IF(M29&lt;999,9,IF(N29&lt;999,10,IF(O29&lt;999,11,IF(P29&lt;999,12,IF(Q29&lt;999,13,IF(R29&lt;999,14,IF(S29&lt;999,15,IF(T29&lt;999,16,IF(U29&lt;999,17,IF(V29&lt;999,18,IF(W29&lt;999,19,IF(X29&lt;999,20,IF(Y29&lt;999,21,IF(Z29&lt;999,22,IF(AA29&lt;999,23,IF(AB29&lt;999,24,IF(AC29&lt;999,25,IF(AD29&lt;999,26,IF(AE29&lt;999,27,IF(AF29&lt;999,28,IF(AG29&lt;999,29,IF(AH29&lt;999,30,999)))))))))))))))))))))))))))))),"")</x:f>
      </x:c>
      <x:c r="E29" s="17" t="n">
        <x:f>IF(ISNUMBER(C29),IF(C29&lt;=Ergebnis!$B$12-SUMIF($D$6:D28,1,$C$6:C28),1,999),999)</x:f>
        <x:v>999</x:v>
      </x:c>
      <x:c r="F29" s="17" t="n">
        <x:f>IF(ISNUMBER(C29),IF(C29&lt;=Ergebnis!$B$12-SUMIF($D$6:D28,2,$C$6:C28),2,999),999)</x:f>
        <x:v>999</x:v>
      </x:c>
      <x:c r="G29" s="17" t="n">
        <x:f>IF(ISNUMBER(C29),IF(C29&lt;=Ergebnis!$B$12-SUMIF($D$6:D28,3,$C$6:C28),3,999),999)</x:f>
        <x:v>999</x:v>
      </x:c>
      <x:c r="H29" s="17" t="n">
        <x:f>IF(ISNUMBER(C29),IF(C29&lt;=Ergebnis!$B$12-SUMIF($D$6:D28,4,$C$6:C28),4,999),999)</x:f>
        <x:v>999</x:v>
      </x:c>
      <x:c r="I29" s="17" t="n">
        <x:f>IF(ISNUMBER(C29),IF(C29&lt;=Ergebnis!$B$12-SUMIF($D$6:D28,5,$C$6:C28),5,999),999)</x:f>
        <x:v>999</x:v>
      </x:c>
      <x:c r="J29" s="17" t="n">
        <x:f>IF(ISNUMBER(C29),IF(C29&lt;=Ergebnis!$B$12-SUMIF($D$6:D28,6,$C$6:C28),6,999),999)</x:f>
        <x:v>999</x:v>
      </x:c>
      <x:c r="K29" s="17" t="n">
        <x:f>IF(ISNUMBER(C29),IF(C29&lt;=Ergebnis!$B$12-SUMIF($D$6:D28,7,$C$6:C28),7,999),999)</x:f>
        <x:v>999</x:v>
      </x:c>
      <x:c r="L29" s="17" t="n">
        <x:f>IF(ISNUMBER(C29),IF(C29&lt;=Ergebnis!$B$12-SUMIF($D$6:D28,8,$C$6:C28),8,999),999)</x:f>
        <x:v>999</x:v>
      </x:c>
      <x:c r="M29" s="17" t="n">
        <x:f>IF(ISNUMBER(C29),IF(C29&lt;=Ergebnis!$B$12-SUMIF($D$6:D28,9,$C$6:C28),9,999),999)</x:f>
        <x:v>999</x:v>
      </x:c>
      <x:c r="N29" s="17" t="n">
        <x:f>IF(ISNUMBER(C29),IF(C29&lt;=Ergebnis!$B$12-SUMIF($D$6:D28,10,$C$6:C28),10,999),999)</x:f>
        <x:v>999</x:v>
      </x:c>
      <x:c r="O29" s="17" t="n">
        <x:f>IF(ISNUMBER(C29),IF(C29&lt;=Ergebnis!$B$12-SUMIF($D$6:D28,11,$C$6:C28),11,999),999)</x:f>
        <x:v>999</x:v>
      </x:c>
      <x:c r="P29" s="17" t="n">
        <x:f>IF(ISNUMBER(C29),IF(C29&lt;=Ergebnis!$B$12-SUMIF($D$6:D28,12,$C$6:C28),12,999),999)</x:f>
        <x:v>999</x:v>
      </x:c>
      <x:c r="Q29" s="17" t="n">
        <x:f>IF(ISNUMBER(C29),IF(C29&lt;=Ergebnis!$B$12-SUMIF($D$6:D28,13,$C$6:C28),13,999),999)</x:f>
        <x:v>999</x:v>
      </x:c>
      <x:c r="R29" s="17" t="n">
        <x:f>IF(ISNUMBER(C29),IF(C29&lt;=Ergebnis!$B$12-SUMIF($D$6:D28,14,$C$6:C28),14,999),999)</x:f>
        <x:v>999</x:v>
      </x:c>
      <x:c r="S29" s="17" t="n">
        <x:f>IF(ISNUMBER(C29),IF(C29&lt;=Ergebnis!$B$12-SUMIF($D$6:D28,15,$C$6:C28),15,999),999)</x:f>
        <x:v>999</x:v>
      </x:c>
      <x:c r="T29" s="17" t="n">
        <x:f>IF(ISNUMBER(C29),IF(C29&lt;=Ergebnis!$B$12-SUMIF($D$6:D28,16,$C$6:C28),16,999),999)</x:f>
        <x:v>999</x:v>
      </x:c>
      <x:c r="U29" s="17" t="n">
        <x:f>IF(ISNUMBER(C29),IF(C29&lt;=Ergebnis!$B$12-SUMIF($D$6:D28,17,$C$6:C28),17,999),999)</x:f>
        <x:v>999</x:v>
      </x:c>
      <x:c r="V29" s="17" t="n">
        <x:f>IF(ISNUMBER(C29),IF(C29&lt;=Ergebnis!$B$12-SUMIF($D$6:D28,18,$C$6:C28),18,999),999)</x:f>
        <x:v>999</x:v>
      </x:c>
      <x:c r="W29" s="17" t="n">
        <x:f>IF(ISNUMBER(C29),IF(C29&lt;=Ergebnis!$B$12-SUMIF($D$6:D28,19,$C$6:C28),19,999),999)</x:f>
        <x:v>999</x:v>
      </x:c>
      <x:c r="X29" s="17" t="n">
        <x:f>IF(ISNUMBER(C29),IF(C29&lt;=Ergebnis!$B$12-SUMIF($D$6:D28,20,$C$6:C28),20,999),999)</x:f>
        <x:v>999</x:v>
      </x:c>
      <x:c r="Y29" s="17" t="n">
        <x:f>IF(ISNUMBER(C29),IF(C29&lt;=Ergebnis!$B$12-SUMIF($D$6:D28,21,$C$6:C28),21,999),999)</x:f>
        <x:v>999</x:v>
      </x:c>
      <x:c r="Z29" s="17" t="n">
        <x:f>IF(ISNUMBER(C29),IF(C29&lt;=Ergebnis!$B$12-SUMIF($D$6:D28,22,$C$6:C28),22,999),999)</x:f>
        <x:v>999</x:v>
      </x:c>
      <x:c r="AA29" s="17" t="n">
        <x:f>IF(ISNUMBER(C29),IF(C29&lt;=Ergebnis!$B$12-SUMIF($D$6:D28,23,$C$6:C28),23,999),999)</x:f>
        <x:v>999</x:v>
      </x:c>
      <x:c r="AB29" s="17" t="n">
        <x:f>IF(ISNUMBER(C29),IF(C29&lt;=Ergebnis!$B$12-SUMIF($D$6:D28,24,$C$6:C28),24,999),999)</x:f>
        <x:v>999</x:v>
      </x:c>
      <x:c r="AC29" s="17" t="n">
        <x:f>IF(ISNUMBER(C29),IF(C29&lt;=Ergebnis!$B$12-SUMIF($D$6:D28,25,$C$6:C28),25,999),999)</x:f>
        <x:v>999</x:v>
      </x:c>
      <x:c r="AD29" s="17" t="n">
        <x:f>IF(ISNUMBER(C29),IF(C29&lt;=Ergebnis!$B$12-SUMIF($D$6:D28,26,$C$6:C28),26,999),999)</x:f>
        <x:v>999</x:v>
      </x:c>
      <x:c r="AE29" s="17" t="n">
        <x:f>IF(ISNUMBER(C29),IF(C29&lt;=Ergebnis!$B$12-SUMIF($D$6:D28,27,$C$6:C28),27,999),999)</x:f>
        <x:v>999</x:v>
      </x:c>
      <x:c r="AF29" s="17" t="n">
        <x:f>IF(ISNUMBER(C29),IF(C29&lt;=Ergebnis!$B$12-SUMIF($D$6:D28,28,$C$6:C28),28,999),999)</x:f>
        <x:v>999</x:v>
      </x:c>
      <x:c r="AG29" s="17" t="n">
        <x:f>IF(ISNUMBER(C29),IF(C29&lt;=Ergebnis!$B$12-SUMIF($D$6:D28,29,$C$6:C28),29,999),999)</x:f>
        <x:v>999</x:v>
      </x:c>
      <x:c r="AH29" s="17" t="n">
        <x:f>IF(ISNUMBER(C29),IF(C29&lt;=Ergebnis!$B$12-SUMIF($D$6:D28,30,$C$6:C28),30,999),999)</x:f>
        <x:v>999</x:v>
      </x:c>
    </x:row>
    <x:row r="30" ht="23" customHeight="1">
      <x:c r="A30" s="17" t="str">
        <x:f>IF(AND(Ergebnis!$E$7="gültig",24&lt;=Ergebnis!$E$9),24,"")</x:f>
      </x:c>
      <x:c r="B30" s="17" t="str">
        <x:f>IF(ISNUMBER(A30),LARGE(Fixlängen!$I$7:$I$36,A30),"")</x:f>
      </x:c>
      <x:c r="C30" s="17" t="str">
        <x:f>IF(ISNUMBER(A30),B30+Ergebnis!$B$8,"")</x:f>
      </x:c>
      <x:c r="D30" s="17" t="str">
        <x:f>IF(ISNUMBER(C30),IF(E30&lt;999,1,IF(F30&lt;999,2,IF(G30&lt;999,3,IF(H30&lt;999,4,IF(I30&lt;999,5,IF(J30&lt;999,6,IF(K30&lt;999,7,IF(L30&lt;999,8,IF(M30&lt;999,9,IF(N30&lt;999,10,IF(O30&lt;999,11,IF(P30&lt;999,12,IF(Q30&lt;999,13,IF(R30&lt;999,14,IF(S30&lt;999,15,IF(T30&lt;999,16,IF(U30&lt;999,17,IF(V30&lt;999,18,IF(W30&lt;999,19,IF(X30&lt;999,20,IF(Y30&lt;999,21,IF(Z30&lt;999,22,IF(AA30&lt;999,23,IF(AB30&lt;999,24,IF(AC30&lt;999,25,IF(AD30&lt;999,26,IF(AE30&lt;999,27,IF(AF30&lt;999,28,IF(AG30&lt;999,29,IF(AH30&lt;999,30,999)))))))))))))))))))))))))))))),"")</x:f>
      </x:c>
      <x:c r="E30" s="17" t="n">
        <x:f>IF(ISNUMBER(C30),IF(C30&lt;=Ergebnis!$B$12-SUMIF($D$6:D29,1,$C$6:C29),1,999),999)</x:f>
        <x:v>999</x:v>
      </x:c>
      <x:c r="F30" s="17" t="n">
        <x:f>IF(ISNUMBER(C30),IF(C30&lt;=Ergebnis!$B$12-SUMIF($D$6:D29,2,$C$6:C29),2,999),999)</x:f>
        <x:v>999</x:v>
      </x:c>
      <x:c r="G30" s="17" t="n">
        <x:f>IF(ISNUMBER(C30),IF(C30&lt;=Ergebnis!$B$12-SUMIF($D$6:D29,3,$C$6:C29),3,999),999)</x:f>
        <x:v>999</x:v>
      </x:c>
      <x:c r="H30" s="17" t="n">
        <x:f>IF(ISNUMBER(C30),IF(C30&lt;=Ergebnis!$B$12-SUMIF($D$6:D29,4,$C$6:C29),4,999),999)</x:f>
        <x:v>999</x:v>
      </x:c>
      <x:c r="I30" s="17" t="n">
        <x:f>IF(ISNUMBER(C30),IF(C30&lt;=Ergebnis!$B$12-SUMIF($D$6:D29,5,$C$6:C29),5,999),999)</x:f>
        <x:v>999</x:v>
      </x:c>
      <x:c r="J30" s="17" t="n">
        <x:f>IF(ISNUMBER(C30),IF(C30&lt;=Ergebnis!$B$12-SUMIF($D$6:D29,6,$C$6:C29),6,999),999)</x:f>
        <x:v>999</x:v>
      </x:c>
      <x:c r="K30" s="17" t="n">
        <x:f>IF(ISNUMBER(C30),IF(C30&lt;=Ergebnis!$B$12-SUMIF($D$6:D29,7,$C$6:C29),7,999),999)</x:f>
        <x:v>999</x:v>
      </x:c>
      <x:c r="L30" s="17" t="n">
        <x:f>IF(ISNUMBER(C30),IF(C30&lt;=Ergebnis!$B$12-SUMIF($D$6:D29,8,$C$6:C29),8,999),999)</x:f>
        <x:v>999</x:v>
      </x:c>
      <x:c r="M30" s="17" t="n">
        <x:f>IF(ISNUMBER(C30),IF(C30&lt;=Ergebnis!$B$12-SUMIF($D$6:D29,9,$C$6:C29),9,999),999)</x:f>
        <x:v>999</x:v>
      </x:c>
      <x:c r="N30" s="17" t="n">
        <x:f>IF(ISNUMBER(C30),IF(C30&lt;=Ergebnis!$B$12-SUMIF($D$6:D29,10,$C$6:C29),10,999),999)</x:f>
        <x:v>999</x:v>
      </x:c>
      <x:c r="O30" s="17" t="n">
        <x:f>IF(ISNUMBER(C30),IF(C30&lt;=Ergebnis!$B$12-SUMIF($D$6:D29,11,$C$6:C29),11,999),999)</x:f>
        <x:v>999</x:v>
      </x:c>
      <x:c r="P30" s="17" t="n">
        <x:f>IF(ISNUMBER(C30),IF(C30&lt;=Ergebnis!$B$12-SUMIF($D$6:D29,12,$C$6:C29),12,999),999)</x:f>
        <x:v>999</x:v>
      </x:c>
      <x:c r="Q30" s="17" t="n">
        <x:f>IF(ISNUMBER(C30),IF(C30&lt;=Ergebnis!$B$12-SUMIF($D$6:D29,13,$C$6:C29),13,999),999)</x:f>
        <x:v>999</x:v>
      </x:c>
      <x:c r="R30" s="17" t="n">
        <x:f>IF(ISNUMBER(C30),IF(C30&lt;=Ergebnis!$B$12-SUMIF($D$6:D29,14,$C$6:C29),14,999),999)</x:f>
        <x:v>999</x:v>
      </x:c>
      <x:c r="S30" s="17" t="n">
        <x:f>IF(ISNUMBER(C30),IF(C30&lt;=Ergebnis!$B$12-SUMIF($D$6:D29,15,$C$6:C29),15,999),999)</x:f>
        <x:v>999</x:v>
      </x:c>
      <x:c r="T30" s="17" t="n">
        <x:f>IF(ISNUMBER(C30),IF(C30&lt;=Ergebnis!$B$12-SUMIF($D$6:D29,16,$C$6:C29),16,999),999)</x:f>
        <x:v>999</x:v>
      </x:c>
      <x:c r="U30" s="17" t="n">
        <x:f>IF(ISNUMBER(C30),IF(C30&lt;=Ergebnis!$B$12-SUMIF($D$6:D29,17,$C$6:C29),17,999),999)</x:f>
        <x:v>999</x:v>
      </x:c>
      <x:c r="V30" s="17" t="n">
        <x:f>IF(ISNUMBER(C30),IF(C30&lt;=Ergebnis!$B$12-SUMIF($D$6:D29,18,$C$6:C29),18,999),999)</x:f>
        <x:v>999</x:v>
      </x:c>
      <x:c r="W30" s="17" t="n">
        <x:f>IF(ISNUMBER(C30),IF(C30&lt;=Ergebnis!$B$12-SUMIF($D$6:D29,19,$C$6:C29),19,999),999)</x:f>
        <x:v>999</x:v>
      </x:c>
      <x:c r="X30" s="17" t="n">
        <x:f>IF(ISNUMBER(C30),IF(C30&lt;=Ergebnis!$B$12-SUMIF($D$6:D29,20,$C$6:C29),20,999),999)</x:f>
        <x:v>999</x:v>
      </x:c>
      <x:c r="Y30" s="17" t="n">
        <x:f>IF(ISNUMBER(C30),IF(C30&lt;=Ergebnis!$B$12-SUMIF($D$6:D29,21,$C$6:C29),21,999),999)</x:f>
        <x:v>999</x:v>
      </x:c>
      <x:c r="Z30" s="17" t="n">
        <x:f>IF(ISNUMBER(C30),IF(C30&lt;=Ergebnis!$B$12-SUMIF($D$6:D29,22,$C$6:C29),22,999),999)</x:f>
        <x:v>999</x:v>
      </x:c>
      <x:c r="AA30" s="17" t="n">
        <x:f>IF(ISNUMBER(C30),IF(C30&lt;=Ergebnis!$B$12-SUMIF($D$6:D29,23,$C$6:C29),23,999),999)</x:f>
        <x:v>999</x:v>
      </x:c>
      <x:c r="AB30" s="17" t="n">
        <x:f>IF(ISNUMBER(C30),IF(C30&lt;=Ergebnis!$B$12-SUMIF($D$6:D29,24,$C$6:C29),24,999),999)</x:f>
        <x:v>999</x:v>
      </x:c>
      <x:c r="AC30" s="17" t="n">
        <x:f>IF(ISNUMBER(C30),IF(C30&lt;=Ergebnis!$B$12-SUMIF($D$6:D29,25,$C$6:C29),25,999),999)</x:f>
        <x:v>999</x:v>
      </x:c>
      <x:c r="AD30" s="17" t="n">
        <x:f>IF(ISNUMBER(C30),IF(C30&lt;=Ergebnis!$B$12-SUMIF($D$6:D29,26,$C$6:C29),26,999),999)</x:f>
        <x:v>999</x:v>
      </x:c>
      <x:c r="AE30" s="17" t="n">
        <x:f>IF(ISNUMBER(C30),IF(C30&lt;=Ergebnis!$B$12-SUMIF($D$6:D29,27,$C$6:C29),27,999),999)</x:f>
        <x:v>999</x:v>
      </x:c>
      <x:c r="AF30" s="17" t="n">
        <x:f>IF(ISNUMBER(C30),IF(C30&lt;=Ergebnis!$B$12-SUMIF($D$6:D29,28,$C$6:C29),28,999),999)</x:f>
        <x:v>999</x:v>
      </x:c>
      <x:c r="AG30" s="17" t="n">
        <x:f>IF(ISNUMBER(C30),IF(C30&lt;=Ergebnis!$B$12-SUMIF($D$6:D29,29,$C$6:C29),29,999),999)</x:f>
        <x:v>999</x:v>
      </x:c>
      <x:c r="AH30" s="17" t="n">
        <x:f>IF(ISNUMBER(C30),IF(C30&lt;=Ergebnis!$B$12-SUMIF($D$6:D29,30,$C$6:C29),30,999),999)</x:f>
        <x:v>999</x:v>
      </x:c>
    </x:row>
    <x:row r="31" ht="23" customHeight="1">
      <x:c r="A31" s="17" t="str">
        <x:f>IF(AND(Ergebnis!$E$7="gültig",25&lt;=Ergebnis!$E$9),25,"")</x:f>
      </x:c>
      <x:c r="B31" s="17" t="str">
        <x:f>IF(ISNUMBER(A31),LARGE(Fixlängen!$I$7:$I$36,A31),"")</x:f>
      </x:c>
      <x:c r="C31" s="17" t="str">
        <x:f>IF(ISNUMBER(A31),B31+Ergebnis!$B$8,"")</x:f>
      </x:c>
      <x:c r="D31" s="17" t="str">
        <x:f>IF(ISNUMBER(C31),IF(E31&lt;999,1,IF(F31&lt;999,2,IF(G31&lt;999,3,IF(H31&lt;999,4,IF(I31&lt;999,5,IF(J31&lt;999,6,IF(K31&lt;999,7,IF(L31&lt;999,8,IF(M31&lt;999,9,IF(N31&lt;999,10,IF(O31&lt;999,11,IF(P31&lt;999,12,IF(Q31&lt;999,13,IF(R31&lt;999,14,IF(S31&lt;999,15,IF(T31&lt;999,16,IF(U31&lt;999,17,IF(V31&lt;999,18,IF(W31&lt;999,19,IF(X31&lt;999,20,IF(Y31&lt;999,21,IF(Z31&lt;999,22,IF(AA31&lt;999,23,IF(AB31&lt;999,24,IF(AC31&lt;999,25,IF(AD31&lt;999,26,IF(AE31&lt;999,27,IF(AF31&lt;999,28,IF(AG31&lt;999,29,IF(AH31&lt;999,30,999)))))))))))))))))))))))))))))),"")</x:f>
      </x:c>
      <x:c r="E31" s="17" t="n">
        <x:f>IF(ISNUMBER(C31),IF(C31&lt;=Ergebnis!$B$12-SUMIF($D$6:D30,1,$C$6:C30),1,999),999)</x:f>
        <x:v>999</x:v>
      </x:c>
      <x:c r="F31" s="17" t="n">
        <x:f>IF(ISNUMBER(C31),IF(C31&lt;=Ergebnis!$B$12-SUMIF($D$6:D30,2,$C$6:C30),2,999),999)</x:f>
        <x:v>999</x:v>
      </x:c>
      <x:c r="G31" s="17" t="n">
        <x:f>IF(ISNUMBER(C31),IF(C31&lt;=Ergebnis!$B$12-SUMIF($D$6:D30,3,$C$6:C30),3,999),999)</x:f>
        <x:v>999</x:v>
      </x:c>
      <x:c r="H31" s="17" t="n">
        <x:f>IF(ISNUMBER(C31),IF(C31&lt;=Ergebnis!$B$12-SUMIF($D$6:D30,4,$C$6:C30),4,999),999)</x:f>
        <x:v>999</x:v>
      </x:c>
      <x:c r="I31" s="17" t="n">
        <x:f>IF(ISNUMBER(C31),IF(C31&lt;=Ergebnis!$B$12-SUMIF($D$6:D30,5,$C$6:C30),5,999),999)</x:f>
        <x:v>999</x:v>
      </x:c>
      <x:c r="J31" s="17" t="n">
        <x:f>IF(ISNUMBER(C31),IF(C31&lt;=Ergebnis!$B$12-SUMIF($D$6:D30,6,$C$6:C30),6,999),999)</x:f>
        <x:v>999</x:v>
      </x:c>
      <x:c r="K31" s="17" t="n">
        <x:f>IF(ISNUMBER(C31),IF(C31&lt;=Ergebnis!$B$12-SUMIF($D$6:D30,7,$C$6:C30),7,999),999)</x:f>
        <x:v>999</x:v>
      </x:c>
      <x:c r="L31" s="17" t="n">
        <x:f>IF(ISNUMBER(C31),IF(C31&lt;=Ergebnis!$B$12-SUMIF($D$6:D30,8,$C$6:C30),8,999),999)</x:f>
        <x:v>999</x:v>
      </x:c>
      <x:c r="M31" s="17" t="n">
        <x:f>IF(ISNUMBER(C31),IF(C31&lt;=Ergebnis!$B$12-SUMIF($D$6:D30,9,$C$6:C30),9,999),999)</x:f>
        <x:v>999</x:v>
      </x:c>
      <x:c r="N31" s="17" t="n">
        <x:f>IF(ISNUMBER(C31),IF(C31&lt;=Ergebnis!$B$12-SUMIF($D$6:D30,10,$C$6:C30),10,999),999)</x:f>
        <x:v>999</x:v>
      </x:c>
      <x:c r="O31" s="17" t="n">
        <x:f>IF(ISNUMBER(C31),IF(C31&lt;=Ergebnis!$B$12-SUMIF($D$6:D30,11,$C$6:C30),11,999),999)</x:f>
        <x:v>999</x:v>
      </x:c>
      <x:c r="P31" s="17" t="n">
        <x:f>IF(ISNUMBER(C31),IF(C31&lt;=Ergebnis!$B$12-SUMIF($D$6:D30,12,$C$6:C30),12,999),999)</x:f>
        <x:v>999</x:v>
      </x:c>
      <x:c r="Q31" s="17" t="n">
        <x:f>IF(ISNUMBER(C31),IF(C31&lt;=Ergebnis!$B$12-SUMIF($D$6:D30,13,$C$6:C30),13,999),999)</x:f>
        <x:v>999</x:v>
      </x:c>
      <x:c r="R31" s="17" t="n">
        <x:f>IF(ISNUMBER(C31),IF(C31&lt;=Ergebnis!$B$12-SUMIF($D$6:D30,14,$C$6:C30),14,999),999)</x:f>
        <x:v>999</x:v>
      </x:c>
      <x:c r="S31" s="17" t="n">
        <x:f>IF(ISNUMBER(C31),IF(C31&lt;=Ergebnis!$B$12-SUMIF($D$6:D30,15,$C$6:C30),15,999),999)</x:f>
        <x:v>999</x:v>
      </x:c>
      <x:c r="T31" s="17" t="n">
        <x:f>IF(ISNUMBER(C31),IF(C31&lt;=Ergebnis!$B$12-SUMIF($D$6:D30,16,$C$6:C30),16,999),999)</x:f>
        <x:v>999</x:v>
      </x:c>
      <x:c r="U31" s="17" t="n">
        <x:f>IF(ISNUMBER(C31),IF(C31&lt;=Ergebnis!$B$12-SUMIF($D$6:D30,17,$C$6:C30),17,999),999)</x:f>
        <x:v>999</x:v>
      </x:c>
      <x:c r="V31" s="17" t="n">
        <x:f>IF(ISNUMBER(C31),IF(C31&lt;=Ergebnis!$B$12-SUMIF($D$6:D30,18,$C$6:C30),18,999),999)</x:f>
        <x:v>999</x:v>
      </x:c>
      <x:c r="W31" s="17" t="n">
        <x:f>IF(ISNUMBER(C31),IF(C31&lt;=Ergebnis!$B$12-SUMIF($D$6:D30,19,$C$6:C30),19,999),999)</x:f>
        <x:v>999</x:v>
      </x:c>
      <x:c r="X31" s="17" t="n">
        <x:f>IF(ISNUMBER(C31),IF(C31&lt;=Ergebnis!$B$12-SUMIF($D$6:D30,20,$C$6:C30),20,999),999)</x:f>
        <x:v>999</x:v>
      </x:c>
      <x:c r="Y31" s="17" t="n">
        <x:f>IF(ISNUMBER(C31),IF(C31&lt;=Ergebnis!$B$12-SUMIF($D$6:D30,21,$C$6:C30),21,999),999)</x:f>
        <x:v>999</x:v>
      </x:c>
      <x:c r="Z31" s="17" t="n">
        <x:f>IF(ISNUMBER(C31),IF(C31&lt;=Ergebnis!$B$12-SUMIF($D$6:D30,22,$C$6:C30),22,999),999)</x:f>
        <x:v>999</x:v>
      </x:c>
      <x:c r="AA31" s="17" t="n">
        <x:f>IF(ISNUMBER(C31),IF(C31&lt;=Ergebnis!$B$12-SUMIF($D$6:D30,23,$C$6:C30),23,999),999)</x:f>
        <x:v>999</x:v>
      </x:c>
      <x:c r="AB31" s="17" t="n">
        <x:f>IF(ISNUMBER(C31),IF(C31&lt;=Ergebnis!$B$12-SUMIF($D$6:D30,24,$C$6:C30),24,999),999)</x:f>
        <x:v>999</x:v>
      </x:c>
      <x:c r="AC31" s="17" t="n">
        <x:f>IF(ISNUMBER(C31),IF(C31&lt;=Ergebnis!$B$12-SUMIF($D$6:D30,25,$C$6:C30),25,999),999)</x:f>
        <x:v>999</x:v>
      </x:c>
      <x:c r="AD31" s="17" t="n">
        <x:f>IF(ISNUMBER(C31),IF(C31&lt;=Ergebnis!$B$12-SUMIF($D$6:D30,26,$C$6:C30),26,999),999)</x:f>
        <x:v>999</x:v>
      </x:c>
      <x:c r="AE31" s="17" t="n">
        <x:f>IF(ISNUMBER(C31),IF(C31&lt;=Ergebnis!$B$12-SUMIF($D$6:D30,27,$C$6:C30),27,999),999)</x:f>
        <x:v>999</x:v>
      </x:c>
      <x:c r="AF31" s="17" t="n">
        <x:f>IF(ISNUMBER(C31),IF(C31&lt;=Ergebnis!$B$12-SUMIF($D$6:D30,28,$C$6:C30),28,999),999)</x:f>
        <x:v>999</x:v>
      </x:c>
      <x:c r="AG31" s="17" t="n">
        <x:f>IF(ISNUMBER(C31),IF(C31&lt;=Ergebnis!$B$12-SUMIF($D$6:D30,29,$C$6:C30),29,999),999)</x:f>
        <x:v>999</x:v>
      </x:c>
      <x:c r="AH31" s="17" t="n">
        <x:f>IF(ISNUMBER(C31),IF(C31&lt;=Ergebnis!$B$12-SUMIF($D$6:D30,30,$C$6:C30),30,999),999)</x:f>
        <x:v>999</x:v>
      </x:c>
    </x:row>
    <x:row r="32" ht="23" customHeight="1">
      <x:c r="A32" s="17" t="str">
        <x:f>IF(AND(Ergebnis!$E$7="gültig",26&lt;=Ergebnis!$E$9),26,"")</x:f>
      </x:c>
      <x:c r="B32" s="17" t="str">
        <x:f>IF(ISNUMBER(A32),LARGE(Fixlängen!$I$7:$I$36,A32),"")</x:f>
      </x:c>
      <x:c r="C32" s="17" t="str">
        <x:f>IF(ISNUMBER(A32),B32+Ergebnis!$B$8,"")</x:f>
      </x:c>
      <x:c r="D32" s="17" t="str">
        <x:f>IF(ISNUMBER(C32),IF(E32&lt;999,1,IF(F32&lt;999,2,IF(G32&lt;999,3,IF(H32&lt;999,4,IF(I32&lt;999,5,IF(J32&lt;999,6,IF(K32&lt;999,7,IF(L32&lt;999,8,IF(M32&lt;999,9,IF(N32&lt;999,10,IF(O32&lt;999,11,IF(P32&lt;999,12,IF(Q32&lt;999,13,IF(R32&lt;999,14,IF(S32&lt;999,15,IF(T32&lt;999,16,IF(U32&lt;999,17,IF(V32&lt;999,18,IF(W32&lt;999,19,IF(X32&lt;999,20,IF(Y32&lt;999,21,IF(Z32&lt;999,22,IF(AA32&lt;999,23,IF(AB32&lt;999,24,IF(AC32&lt;999,25,IF(AD32&lt;999,26,IF(AE32&lt;999,27,IF(AF32&lt;999,28,IF(AG32&lt;999,29,IF(AH32&lt;999,30,999)))))))))))))))))))))))))))))),"")</x:f>
      </x:c>
      <x:c r="E32" s="17" t="n">
        <x:f>IF(ISNUMBER(C32),IF(C32&lt;=Ergebnis!$B$12-SUMIF($D$6:D31,1,$C$6:C31),1,999),999)</x:f>
        <x:v>999</x:v>
      </x:c>
      <x:c r="F32" s="17" t="n">
        <x:f>IF(ISNUMBER(C32),IF(C32&lt;=Ergebnis!$B$12-SUMIF($D$6:D31,2,$C$6:C31),2,999),999)</x:f>
        <x:v>999</x:v>
      </x:c>
      <x:c r="G32" s="17" t="n">
        <x:f>IF(ISNUMBER(C32),IF(C32&lt;=Ergebnis!$B$12-SUMIF($D$6:D31,3,$C$6:C31),3,999),999)</x:f>
        <x:v>999</x:v>
      </x:c>
      <x:c r="H32" s="17" t="n">
        <x:f>IF(ISNUMBER(C32),IF(C32&lt;=Ergebnis!$B$12-SUMIF($D$6:D31,4,$C$6:C31),4,999),999)</x:f>
        <x:v>999</x:v>
      </x:c>
      <x:c r="I32" s="17" t="n">
        <x:f>IF(ISNUMBER(C32),IF(C32&lt;=Ergebnis!$B$12-SUMIF($D$6:D31,5,$C$6:C31),5,999),999)</x:f>
        <x:v>999</x:v>
      </x:c>
      <x:c r="J32" s="17" t="n">
        <x:f>IF(ISNUMBER(C32),IF(C32&lt;=Ergebnis!$B$12-SUMIF($D$6:D31,6,$C$6:C31),6,999),999)</x:f>
        <x:v>999</x:v>
      </x:c>
      <x:c r="K32" s="17" t="n">
        <x:f>IF(ISNUMBER(C32),IF(C32&lt;=Ergebnis!$B$12-SUMIF($D$6:D31,7,$C$6:C31),7,999),999)</x:f>
        <x:v>999</x:v>
      </x:c>
      <x:c r="L32" s="17" t="n">
        <x:f>IF(ISNUMBER(C32),IF(C32&lt;=Ergebnis!$B$12-SUMIF($D$6:D31,8,$C$6:C31),8,999),999)</x:f>
        <x:v>999</x:v>
      </x:c>
      <x:c r="M32" s="17" t="n">
        <x:f>IF(ISNUMBER(C32),IF(C32&lt;=Ergebnis!$B$12-SUMIF($D$6:D31,9,$C$6:C31),9,999),999)</x:f>
        <x:v>999</x:v>
      </x:c>
      <x:c r="N32" s="17" t="n">
        <x:f>IF(ISNUMBER(C32),IF(C32&lt;=Ergebnis!$B$12-SUMIF($D$6:D31,10,$C$6:C31),10,999),999)</x:f>
        <x:v>999</x:v>
      </x:c>
      <x:c r="O32" s="17" t="n">
        <x:f>IF(ISNUMBER(C32),IF(C32&lt;=Ergebnis!$B$12-SUMIF($D$6:D31,11,$C$6:C31),11,999),999)</x:f>
        <x:v>999</x:v>
      </x:c>
      <x:c r="P32" s="17" t="n">
        <x:f>IF(ISNUMBER(C32),IF(C32&lt;=Ergebnis!$B$12-SUMIF($D$6:D31,12,$C$6:C31),12,999),999)</x:f>
        <x:v>999</x:v>
      </x:c>
      <x:c r="Q32" s="17" t="n">
        <x:f>IF(ISNUMBER(C32),IF(C32&lt;=Ergebnis!$B$12-SUMIF($D$6:D31,13,$C$6:C31),13,999),999)</x:f>
        <x:v>999</x:v>
      </x:c>
      <x:c r="R32" s="17" t="n">
        <x:f>IF(ISNUMBER(C32),IF(C32&lt;=Ergebnis!$B$12-SUMIF($D$6:D31,14,$C$6:C31),14,999),999)</x:f>
        <x:v>999</x:v>
      </x:c>
      <x:c r="S32" s="17" t="n">
        <x:f>IF(ISNUMBER(C32),IF(C32&lt;=Ergebnis!$B$12-SUMIF($D$6:D31,15,$C$6:C31),15,999),999)</x:f>
        <x:v>999</x:v>
      </x:c>
      <x:c r="T32" s="17" t="n">
        <x:f>IF(ISNUMBER(C32),IF(C32&lt;=Ergebnis!$B$12-SUMIF($D$6:D31,16,$C$6:C31),16,999),999)</x:f>
        <x:v>999</x:v>
      </x:c>
      <x:c r="U32" s="17" t="n">
        <x:f>IF(ISNUMBER(C32),IF(C32&lt;=Ergebnis!$B$12-SUMIF($D$6:D31,17,$C$6:C31),17,999),999)</x:f>
        <x:v>999</x:v>
      </x:c>
      <x:c r="V32" s="17" t="n">
        <x:f>IF(ISNUMBER(C32),IF(C32&lt;=Ergebnis!$B$12-SUMIF($D$6:D31,18,$C$6:C31),18,999),999)</x:f>
        <x:v>999</x:v>
      </x:c>
      <x:c r="W32" s="17" t="n">
        <x:f>IF(ISNUMBER(C32),IF(C32&lt;=Ergebnis!$B$12-SUMIF($D$6:D31,19,$C$6:C31),19,999),999)</x:f>
        <x:v>999</x:v>
      </x:c>
      <x:c r="X32" s="17" t="n">
        <x:f>IF(ISNUMBER(C32),IF(C32&lt;=Ergebnis!$B$12-SUMIF($D$6:D31,20,$C$6:C31),20,999),999)</x:f>
        <x:v>999</x:v>
      </x:c>
      <x:c r="Y32" s="17" t="n">
        <x:f>IF(ISNUMBER(C32),IF(C32&lt;=Ergebnis!$B$12-SUMIF($D$6:D31,21,$C$6:C31),21,999),999)</x:f>
        <x:v>999</x:v>
      </x:c>
      <x:c r="Z32" s="17" t="n">
        <x:f>IF(ISNUMBER(C32),IF(C32&lt;=Ergebnis!$B$12-SUMIF($D$6:D31,22,$C$6:C31),22,999),999)</x:f>
        <x:v>999</x:v>
      </x:c>
      <x:c r="AA32" s="17" t="n">
        <x:f>IF(ISNUMBER(C32),IF(C32&lt;=Ergebnis!$B$12-SUMIF($D$6:D31,23,$C$6:C31),23,999),999)</x:f>
        <x:v>999</x:v>
      </x:c>
      <x:c r="AB32" s="17" t="n">
        <x:f>IF(ISNUMBER(C32),IF(C32&lt;=Ergebnis!$B$12-SUMIF($D$6:D31,24,$C$6:C31),24,999),999)</x:f>
        <x:v>999</x:v>
      </x:c>
      <x:c r="AC32" s="17" t="n">
        <x:f>IF(ISNUMBER(C32),IF(C32&lt;=Ergebnis!$B$12-SUMIF($D$6:D31,25,$C$6:C31),25,999),999)</x:f>
        <x:v>999</x:v>
      </x:c>
      <x:c r="AD32" s="17" t="n">
        <x:f>IF(ISNUMBER(C32),IF(C32&lt;=Ergebnis!$B$12-SUMIF($D$6:D31,26,$C$6:C31),26,999),999)</x:f>
        <x:v>999</x:v>
      </x:c>
      <x:c r="AE32" s="17" t="n">
        <x:f>IF(ISNUMBER(C32),IF(C32&lt;=Ergebnis!$B$12-SUMIF($D$6:D31,27,$C$6:C31),27,999),999)</x:f>
        <x:v>999</x:v>
      </x:c>
      <x:c r="AF32" s="17" t="n">
        <x:f>IF(ISNUMBER(C32),IF(C32&lt;=Ergebnis!$B$12-SUMIF($D$6:D31,28,$C$6:C31),28,999),999)</x:f>
        <x:v>999</x:v>
      </x:c>
      <x:c r="AG32" s="17" t="n">
        <x:f>IF(ISNUMBER(C32),IF(C32&lt;=Ergebnis!$B$12-SUMIF($D$6:D31,29,$C$6:C31),29,999),999)</x:f>
        <x:v>999</x:v>
      </x:c>
      <x:c r="AH32" s="17" t="n">
        <x:f>IF(ISNUMBER(C32),IF(C32&lt;=Ergebnis!$B$12-SUMIF($D$6:D31,30,$C$6:C31),30,999),999)</x:f>
        <x:v>999</x:v>
      </x:c>
    </x:row>
    <x:row r="33" ht="23" customHeight="1">
      <x:c r="A33" s="17" t="str">
        <x:f>IF(AND(Ergebnis!$E$7="gültig",27&lt;=Ergebnis!$E$9),27,"")</x:f>
      </x:c>
      <x:c r="B33" s="17" t="str">
        <x:f>IF(ISNUMBER(A33),LARGE(Fixlängen!$I$7:$I$36,A33),"")</x:f>
      </x:c>
      <x:c r="C33" s="17" t="str">
        <x:f>IF(ISNUMBER(A33),B33+Ergebnis!$B$8,"")</x:f>
      </x:c>
      <x:c r="D33" s="17" t="str">
        <x:f>IF(ISNUMBER(C33),IF(E33&lt;999,1,IF(F33&lt;999,2,IF(G33&lt;999,3,IF(H33&lt;999,4,IF(I33&lt;999,5,IF(J33&lt;999,6,IF(K33&lt;999,7,IF(L33&lt;999,8,IF(M33&lt;999,9,IF(N33&lt;999,10,IF(O33&lt;999,11,IF(P33&lt;999,12,IF(Q33&lt;999,13,IF(R33&lt;999,14,IF(S33&lt;999,15,IF(T33&lt;999,16,IF(U33&lt;999,17,IF(V33&lt;999,18,IF(W33&lt;999,19,IF(X33&lt;999,20,IF(Y33&lt;999,21,IF(Z33&lt;999,22,IF(AA33&lt;999,23,IF(AB33&lt;999,24,IF(AC33&lt;999,25,IF(AD33&lt;999,26,IF(AE33&lt;999,27,IF(AF33&lt;999,28,IF(AG33&lt;999,29,IF(AH33&lt;999,30,999)))))))))))))))))))))))))))))),"")</x:f>
      </x:c>
      <x:c r="E33" s="17" t="n">
        <x:f>IF(ISNUMBER(C33),IF(C33&lt;=Ergebnis!$B$12-SUMIF($D$6:D32,1,$C$6:C32),1,999),999)</x:f>
        <x:v>999</x:v>
      </x:c>
      <x:c r="F33" s="17" t="n">
        <x:f>IF(ISNUMBER(C33),IF(C33&lt;=Ergebnis!$B$12-SUMIF($D$6:D32,2,$C$6:C32),2,999),999)</x:f>
        <x:v>999</x:v>
      </x:c>
      <x:c r="G33" s="17" t="n">
        <x:f>IF(ISNUMBER(C33),IF(C33&lt;=Ergebnis!$B$12-SUMIF($D$6:D32,3,$C$6:C32),3,999),999)</x:f>
        <x:v>999</x:v>
      </x:c>
      <x:c r="H33" s="17" t="n">
        <x:f>IF(ISNUMBER(C33),IF(C33&lt;=Ergebnis!$B$12-SUMIF($D$6:D32,4,$C$6:C32),4,999),999)</x:f>
        <x:v>999</x:v>
      </x:c>
      <x:c r="I33" s="17" t="n">
        <x:f>IF(ISNUMBER(C33),IF(C33&lt;=Ergebnis!$B$12-SUMIF($D$6:D32,5,$C$6:C32),5,999),999)</x:f>
        <x:v>999</x:v>
      </x:c>
      <x:c r="J33" s="17" t="n">
        <x:f>IF(ISNUMBER(C33),IF(C33&lt;=Ergebnis!$B$12-SUMIF($D$6:D32,6,$C$6:C32),6,999),999)</x:f>
        <x:v>999</x:v>
      </x:c>
      <x:c r="K33" s="17" t="n">
        <x:f>IF(ISNUMBER(C33),IF(C33&lt;=Ergebnis!$B$12-SUMIF($D$6:D32,7,$C$6:C32),7,999),999)</x:f>
        <x:v>999</x:v>
      </x:c>
      <x:c r="L33" s="17" t="n">
        <x:f>IF(ISNUMBER(C33),IF(C33&lt;=Ergebnis!$B$12-SUMIF($D$6:D32,8,$C$6:C32),8,999),999)</x:f>
        <x:v>999</x:v>
      </x:c>
      <x:c r="M33" s="17" t="n">
        <x:f>IF(ISNUMBER(C33),IF(C33&lt;=Ergebnis!$B$12-SUMIF($D$6:D32,9,$C$6:C32),9,999),999)</x:f>
        <x:v>999</x:v>
      </x:c>
      <x:c r="N33" s="17" t="n">
        <x:f>IF(ISNUMBER(C33),IF(C33&lt;=Ergebnis!$B$12-SUMIF($D$6:D32,10,$C$6:C32),10,999),999)</x:f>
        <x:v>999</x:v>
      </x:c>
      <x:c r="O33" s="17" t="n">
        <x:f>IF(ISNUMBER(C33),IF(C33&lt;=Ergebnis!$B$12-SUMIF($D$6:D32,11,$C$6:C32),11,999),999)</x:f>
        <x:v>999</x:v>
      </x:c>
      <x:c r="P33" s="17" t="n">
        <x:f>IF(ISNUMBER(C33),IF(C33&lt;=Ergebnis!$B$12-SUMIF($D$6:D32,12,$C$6:C32),12,999),999)</x:f>
        <x:v>999</x:v>
      </x:c>
      <x:c r="Q33" s="17" t="n">
        <x:f>IF(ISNUMBER(C33),IF(C33&lt;=Ergebnis!$B$12-SUMIF($D$6:D32,13,$C$6:C32),13,999),999)</x:f>
        <x:v>999</x:v>
      </x:c>
      <x:c r="R33" s="17" t="n">
        <x:f>IF(ISNUMBER(C33),IF(C33&lt;=Ergebnis!$B$12-SUMIF($D$6:D32,14,$C$6:C32),14,999),999)</x:f>
        <x:v>999</x:v>
      </x:c>
      <x:c r="S33" s="17" t="n">
        <x:f>IF(ISNUMBER(C33),IF(C33&lt;=Ergebnis!$B$12-SUMIF($D$6:D32,15,$C$6:C32),15,999),999)</x:f>
        <x:v>999</x:v>
      </x:c>
      <x:c r="T33" s="17" t="n">
        <x:f>IF(ISNUMBER(C33),IF(C33&lt;=Ergebnis!$B$12-SUMIF($D$6:D32,16,$C$6:C32),16,999),999)</x:f>
        <x:v>999</x:v>
      </x:c>
      <x:c r="U33" s="17" t="n">
        <x:f>IF(ISNUMBER(C33),IF(C33&lt;=Ergebnis!$B$12-SUMIF($D$6:D32,17,$C$6:C32),17,999),999)</x:f>
        <x:v>999</x:v>
      </x:c>
      <x:c r="V33" s="17" t="n">
        <x:f>IF(ISNUMBER(C33),IF(C33&lt;=Ergebnis!$B$12-SUMIF($D$6:D32,18,$C$6:C32),18,999),999)</x:f>
        <x:v>999</x:v>
      </x:c>
      <x:c r="W33" s="17" t="n">
        <x:f>IF(ISNUMBER(C33),IF(C33&lt;=Ergebnis!$B$12-SUMIF($D$6:D32,19,$C$6:C32),19,999),999)</x:f>
        <x:v>999</x:v>
      </x:c>
      <x:c r="X33" s="17" t="n">
        <x:f>IF(ISNUMBER(C33),IF(C33&lt;=Ergebnis!$B$12-SUMIF($D$6:D32,20,$C$6:C32),20,999),999)</x:f>
        <x:v>999</x:v>
      </x:c>
      <x:c r="Y33" s="17" t="n">
        <x:f>IF(ISNUMBER(C33),IF(C33&lt;=Ergebnis!$B$12-SUMIF($D$6:D32,21,$C$6:C32),21,999),999)</x:f>
        <x:v>999</x:v>
      </x:c>
      <x:c r="Z33" s="17" t="n">
        <x:f>IF(ISNUMBER(C33),IF(C33&lt;=Ergebnis!$B$12-SUMIF($D$6:D32,22,$C$6:C32),22,999),999)</x:f>
        <x:v>999</x:v>
      </x:c>
      <x:c r="AA33" s="17" t="n">
        <x:f>IF(ISNUMBER(C33),IF(C33&lt;=Ergebnis!$B$12-SUMIF($D$6:D32,23,$C$6:C32),23,999),999)</x:f>
        <x:v>999</x:v>
      </x:c>
      <x:c r="AB33" s="17" t="n">
        <x:f>IF(ISNUMBER(C33),IF(C33&lt;=Ergebnis!$B$12-SUMIF($D$6:D32,24,$C$6:C32),24,999),999)</x:f>
        <x:v>999</x:v>
      </x:c>
      <x:c r="AC33" s="17" t="n">
        <x:f>IF(ISNUMBER(C33),IF(C33&lt;=Ergebnis!$B$12-SUMIF($D$6:D32,25,$C$6:C32),25,999),999)</x:f>
        <x:v>999</x:v>
      </x:c>
      <x:c r="AD33" s="17" t="n">
        <x:f>IF(ISNUMBER(C33),IF(C33&lt;=Ergebnis!$B$12-SUMIF($D$6:D32,26,$C$6:C32),26,999),999)</x:f>
        <x:v>999</x:v>
      </x:c>
      <x:c r="AE33" s="17" t="n">
        <x:f>IF(ISNUMBER(C33),IF(C33&lt;=Ergebnis!$B$12-SUMIF($D$6:D32,27,$C$6:C32),27,999),999)</x:f>
        <x:v>999</x:v>
      </x:c>
      <x:c r="AF33" s="17" t="n">
        <x:f>IF(ISNUMBER(C33),IF(C33&lt;=Ergebnis!$B$12-SUMIF($D$6:D32,28,$C$6:C32),28,999),999)</x:f>
        <x:v>999</x:v>
      </x:c>
      <x:c r="AG33" s="17" t="n">
        <x:f>IF(ISNUMBER(C33),IF(C33&lt;=Ergebnis!$B$12-SUMIF($D$6:D32,29,$C$6:C32),29,999),999)</x:f>
        <x:v>999</x:v>
      </x:c>
      <x:c r="AH33" s="17" t="n">
        <x:f>IF(ISNUMBER(C33),IF(C33&lt;=Ergebnis!$B$12-SUMIF($D$6:D32,30,$C$6:C32),30,999),999)</x:f>
        <x:v>999</x:v>
      </x:c>
    </x:row>
    <x:row r="34" ht="23" customHeight="1">
      <x:c r="A34" s="17" t="str">
        <x:f>IF(AND(Ergebnis!$E$7="gültig",28&lt;=Ergebnis!$E$9),28,"")</x:f>
      </x:c>
      <x:c r="B34" s="17" t="str">
        <x:f>IF(ISNUMBER(A34),LARGE(Fixlängen!$I$7:$I$36,A34),"")</x:f>
      </x:c>
      <x:c r="C34" s="17" t="str">
        <x:f>IF(ISNUMBER(A34),B34+Ergebnis!$B$8,"")</x:f>
      </x:c>
      <x:c r="D34" s="17" t="str">
        <x:f>IF(ISNUMBER(C34),IF(E34&lt;999,1,IF(F34&lt;999,2,IF(G34&lt;999,3,IF(H34&lt;999,4,IF(I34&lt;999,5,IF(J34&lt;999,6,IF(K34&lt;999,7,IF(L34&lt;999,8,IF(M34&lt;999,9,IF(N34&lt;999,10,IF(O34&lt;999,11,IF(P34&lt;999,12,IF(Q34&lt;999,13,IF(R34&lt;999,14,IF(S34&lt;999,15,IF(T34&lt;999,16,IF(U34&lt;999,17,IF(V34&lt;999,18,IF(W34&lt;999,19,IF(X34&lt;999,20,IF(Y34&lt;999,21,IF(Z34&lt;999,22,IF(AA34&lt;999,23,IF(AB34&lt;999,24,IF(AC34&lt;999,25,IF(AD34&lt;999,26,IF(AE34&lt;999,27,IF(AF34&lt;999,28,IF(AG34&lt;999,29,IF(AH34&lt;999,30,999)))))))))))))))))))))))))))))),"")</x:f>
      </x:c>
      <x:c r="E34" s="17" t="n">
        <x:f>IF(ISNUMBER(C34),IF(C34&lt;=Ergebnis!$B$12-SUMIF($D$6:D33,1,$C$6:C33),1,999),999)</x:f>
        <x:v>999</x:v>
      </x:c>
      <x:c r="F34" s="17" t="n">
        <x:f>IF(ISNUMBER(C34),IF(C34&lt;=Ergebnis!$B$12-SUMIF($D$6:D33,2,$C$6:C33),2,999),999)</x:f>
        <x:v>999</x:v>
      </x:c>
      <x:c r="G34" s="17" t="n">
        <x:f>IF(ISNUMBER(C34),IF(C34&lt;=Ergebnis!$B$12-SUMIF($D$6:D33,3,$C$6:C33),3,999),999)</x:f>
        <x:v>999</x:v>
      </x:c>
      <x:c r="H34" s="17" t="n">
        <x:f>IF(ISNUMBER(C34),IF(C34&lt;=Ergebnis!$B$12-SUMIF($D$6:D33,4,$C$6:C33),4,999),999)</x:f>
        <x:v>999</x:v>
      </x:c>
      <x:c r="I34" s="17" t="n">
        <x:f>IF(ISNUMBER(C34),IF(C34&lt;=Ergebnis!$B$12-SUMIF($D$6:D33,5,$C$6:C33),5,999),999)</x:f>
        <x:v>999</x:v>
      </x:c>
      <x:c r="J34" s="17" t="n">
        <x:f>IF(ISNUMBER(C34),IF(C34&lt;=Ergebnis!$B$12-SUMIF($D$6:D33,6,$C$6:C33),6,999),999)</x:f>
        <x:v>999</x:v>
      </x:c>
      <x:c r="K34" s="17" t="n">
        <x:f>IF(ISNUMBER(C34),IF(C34&lt;=Ergebnis!$B$12-SUMIF($D$6:D33,7,$C$6:C33),7,999),999)</x:f>
        <x:v>999</x:v>
      </x:c>
      <x:c r="L34" s="17" t="n">
        <x:f>IF(ISNUMBER(C34),IF(C34&lt;=Ergebnis!$B$12-SUMIF($D$6:D33,8,$C$6:C33),8,999),999)</x:f>
        <x:v>999</x:v>
      </x:c>
      <x:c r="M34" s="17" t="n">
        <x:f>IF(ISNUMBER(C34),IF(C34&lt;=Ergebnis!$B$12-SUMIF($D$6:D33,9,$C$6:C33),9,999),999)</x:f>
        <x:v>999</x:v>
      </x:c>
      <x:c r="N34" s="17" t="n">
        <x:f>IF(ISNUMBER(C34),IF(C34&lt;=Ergebnis!$B$12-SUMIF($D$6:D33,10,$C$6:C33),10,999),999)</x:f>
        <x:v>999</x:v>
      </x:c>
      <x:c r="O34" s="17" t="n">
        <x:f>IF(ISNUMBER(C34),IF(C34&lt;=Ergebnis!$B$12-SUMIF($D$6:D33,11,$C$6:C33),11,999),999)</x:f>
        <x:v>999</x:v>
      </x:c>
      <x:c r="P34" s="17" t="n">
        <x:f>IF(ISNUMBER(C34),IF(C34&lt;=Ergebnis!$B$12-SUMIF($D$6:D33,12,$C$6:C33),12,999),999)</x:f>
        <x:v>999</x:v>
      </x:c>
      <x:c r="Q34" s="17" t="n">
        <x:f>IF(ISNUMBER(C34),IF(C34&lt;=Ergebnis!$B$12-SUMIF($D$6:D33,13,$C$6:C33),13,999),999)</x:f>
        <x:v>999</x:v>
      </x:c>
      <x:c r="R34" s="17" t="n">
        <x:f>IF(ISNUMBER(C34),IF(C34&lt;=Ergebnis!$B$12-SUMIF($D$6:D33,14,$C$6:C33),14,999),999)</x:f>
        <x:v>999</x:v>
      </x:c>
      <x:c r="S34" s="17" t="n">
        <x:f>IF(ISNUMBER(C34),IF(C34&lt;=Ergebnis!$B$12-SUMIF($D$6:D33,15,$C$6:C33),15,999),999)</x:f>
        <x:v>999</x:v>
      </x:c>
      <x:c r="T34" s="17" t="n">
        <x:f>IF(ISNUMBER(C34),IF(C34&lt;=Ergebnis!$B$12-SUMIF($D$6:D33,16,$C$6:C33),16,999),999)</x:f>
        <x:v>999</x:v>
      </x:c>
      <x:c r="U34" s="17" t="n">
        <x:f>IF(ISNUMBER(C34),IF(C34&lt;=Ergebnis!$B$12-SUMIF($D$6:D33,17,$C$6:C33),17,999),999)</x:f>
        <x:v>999</x:v>
      </x:c>
      <x:c r="V34" s="17" t="n">
        <x:f>IF(ISNUMBER(C34),IF(C34&lt;=Ergebnis!$B$12-SUMIF($D$6:D33,18,$C$6:C33),18,999),999)</x:f>
        <x:v>999</x:v>
      </x:c>
      <x:c r="W34" s="17" t="n">
        <x:f>IF(ISNUMBER(C34),IF(C34&lt;=Ergebnis!$B$12-SUMIF($D$6:D33,19,$C$6:C33),19,999),999)</x:f>
        <x:v>999</x:v>
      </x:c>
      <x:c r="X34" s="17" t="n">
        <x:f>IF(ISNUMBER(C34),IF(C34&lt;=Ergebnis!$B$12-SUMIF($D$6:D33,20,$C$6:C33),20,999),999)</x:f>
        <x:v>999</x:v>
      </x:c>
      <x:c r="Y34" s="17" t="n">
        <x:f>IF(ISNUMBER(C34),IF(C34&lt;=Ergebnis!$B$12-SUMIF($D$6:D33,21,$C$6:C33),21,999),999)</x:f>
        <x:v>999</x:v>
      </x:c>
      <x:c r="Z34" s="17" t="n">
        <x:f>IF(ISNUMBER(C34),IF(C34&lt;=Ergebnis!$B$12-SUMIF($D$6:D33,22,$C$6:C33),22,999),999)</x:f>
        <x:v>999</x:v>
      </x:c>
      <x:c r="AA34" s="17" t="n">
        <x:f>IF(ISNUMBER(C34),IF(C34&lt;=Ergebnis!$B$12-SUMIF($D$6:D33,23,$C$6:C33),23,999),999)</x:f>
        <x:v>999</x:v>
      </x:c>
      <x:c r="AB34" s="17" t="n">
        <x:f>IF(ISNUMBER(C34),IF(C34&lt;=Ergebnis!$B$12-SUMIF($D$6:D33,24,$C$6:C33),24,999),999)</x:f>
        <x:v>999</x:v>
      </x:c>
      <x:c r="AC34" s="17" t="n">
        <x:f>IF(ISNUMBER(C34),IF(C34&lt;=Ergebnis!$B$12-SUMIF($D$6:D33,25,$C$6:C33),25,999),999)</x:f>
        <x:v>999</x:v>
      </x:c>
      <x:c r="AD34" s="17" t="n">
        <x:f>IF(ISNUMBER(C34),IF(C34&lt;=Ergebnis!$B$12-SUMIF($D$6:D33,26,$C$6:C33),26,999),999)</x:f>
        <x:v>999</x:v>
      </x:c>
      <x:c r="AE34" s="17" t="n">
        <x:f>IF(ISNUMBER(C34),IF(C34&lt;=Ergebnis!$B$12-SUMIF($D$6:D33,27,$C$6:C33),27,999),999)</x:f>
        <x:v>999</x:v>
      </x:c>
      <x:c r="AF34" s="17" t="n">
        <x:f>IF(ISNUMBER(C34),IF(C34&lt;=Ergebnis!$B$12-SUMIF($D$6:D33,28,$C$6:C33),28,999),999)</x:f>
        <x:v>999</x:v>
      </x:c>
      <x:c r="AG34" s="17" t="n">
        <x:f>IF(ISNUMBER(C34),IF(C34&lt;=Ergebnis!$B$12-SUMIF($D$6:D33,29,$C$6:C33),29,999),999)</x:f>
        <x:v>999</x:v>
      </x:c>
      <x:c r="AH34" s="17" t="n">
        <x:f>IF(ISNUMBER(C34),IF(C34&lt;=Ergebnis!$B$12-SUMIF($D$6:D33,30,$C$6:C33),30,999),999)</x:f>
        <x:v>999</x:v>
      </x:c>
    </x:row>
    <x:row r="35" ht="23" customHeight="1">
      <x:c r="A35" s="17" t="str">
        <x:f>IF(AND(Ergebnis!$E$7="gültig",29&lt;=Ergebnis!$E$9),29,"")</x:f>
      </x:c>
      <x:c r="B35" s="17" t="str">
        <x:f>IF(ISNUMBER(A35),LARGE(Fixlängen!$I$7:$I$36,A35),"")</x:f>
      </x:c>
      <x:c r="C35" s="17" t="str">
        <x:f>IF(ISNUMBER(A35),B35+Ergebnis!$B$8,"")</x:f>
      </x:c>
      <x:c r="D35" s="17" t="str">
        <x:f>IF(ISNUMBER(C35),IF(E35&lt;999,1,IF(F35&lt;999,2,IF(G35&lt;999,3,IF(H35&lt;999,4,IF(I35&lt;999,5,IF(J35&lt;999,6,IF(K35&lt;999,7,IF(L35&lt;999,8,IF(M35&lt;999,9,IF(N35&lt;999,10,IF(O35&lt;999,11,IF(P35&lt;999,12,IF(Q35&lt;999,13,IF(R35&lt;999,14,IF(S35&lt;999,15,IF(T35&lt;999,16,IF(U35&lt;999,17,IF(V35&lt;999,18,IF(W35&lt;999,19,IF(X35&lt;999,20,IF(Y35&lt;999,21,IF(Z35&lt;999,22,IF(AA35&lt;999,23,IF(AB35&lt;999,24,IF(AC35&lt;999,25,IF(AD35&lt;999,26,IF(AE35&lt;999,27,IF(AF35&lt;999,28,IF(AG35&lt;999,29,IF(AH35&lt;999,30,999)))))))))))))))))))))))))))))),"")</x:f>
      </x:c>
      <x:c r="E35" s="17" t="n">
        <x:f>IF(ISNUMBER(C35),IF(C35&lt;=Ergebnis!$B$12-SUMIF($D$6:D34,1,$C$6:C34),1,999),999)</x:f>
        <x:v>999</x:v>
      </x:c>
      <x:c r="F35" s="17" t="n">
        <x:f>IF(ISNUMBER(C35),IF(C35&lt;=Ergebnis!$B$12-SUMIF($D$6:D34,2,$C$6:C34),2,999),999)</x:f>
        <x:v>999</x:v>
      </x:c>
      <x:c r="G35" s="17" t="n">
        <x:f>IF(ISNUMBER(C35),IF(C35&lt;=Ergebnis!$B$12-SUMIF($D$6:D34,3,$C$6:C34),3,999),999)</x:f>
        <x:v>999</x:v>
      </x:c>
      <x:c r="H35" s="17" t="n">
        <x:f>IF(ISNUMBER(C35),IF(C35&lt;=Ergebnis!$B$12-SUMIF($D$6:D34,4,$C$6:C34),4,999),999)</x:f>
        <x:v>999</x:v>
      </x:c>
      <x:c r="I35" s="17" t="n">
        <x:f>IF(ISNUMBER(C35),IF(C35&lt;=Ergebnis!$B$12-SUMIF($D$6:D34,5,$C$6:C34),5,999),999)</x:f>
        <x:v>999</x:v>
      </x:c>
      <x:c r="J35" s="17" t="n">
        <x:f>IF(ISNUMBER(C35),IF(C35&lt;=Ergebnis!$B$12-SUMIF($D$6:D34,6,$C$6:C34),6,999),999)</x:f>
        <x:v>999</x:v>
      </x:c>
      <x:c r="K35" s="17" t="n">
        <x:f>IF(ISNUMBER(C35),IF(C35&lt;=Ergebnis!$B$12-SUMIF($D$6:D34,7,$C$6:C34),7,999),999)</x:f>
        <x:v>999</x:v>
      </x:c>
      <x:c r="L35" s="17" t="n">
        <x:f>IF(ISNUMBER(C35),IF(C35&lt;=Ergebnis!$B$12-SUMIF($D$6:D34,8,$C$6:C34),8,999),999)</x:f>
        <x:v>999</x:v>
      </x:c>
      <x:c r="M35" s="17" t="n">
        <x:f>IF(ISNUMBER(C35),IF(C35&lt;=Ergebnis!$B$12-SUMIF($D$6:D34,9,$C$6:C34),9,999),999)</x:f>
        <x:v>999</x:v>
      </x:c>
      <x:c r="N35" s="17" t="n">
        <x:f>IF(ISNUMBER(C35),IF(C35&lt;=Ergebnis!$B$12-SUMIF($D$6:D34,10,$C$6:C34),10,999),999)</x:f>
        <x:v>999</x:v>
      </x:c>
      <x:c r="O35" s="17" t="n">
        <x:f>IF(ISNUMBER(C35),IF(C35&lt;=Ergebnis!$B$12-SUMIF($D$6:D34,11,$C$6:C34),11,999),999)</x:f>
        <x:v>999</x:v>
      </x:c>
      <x:c r="P35" s="17" t="n">
        <x:f>IF(ISNUMBER(C35),IF(C35&lt;=Ergebnis!$B$12-SUMIF($D$6:D34,12,$C$6:C34),12,999),999)</x:f>
        <x:v>999</x:v>
      </x:c>
      <x:c r="Q35" s="17" t="n">
        <x:f>IF(ISNUMBER(C35),IF(C35&lt;=Ergebnis!$B$12-SUMIF($D$6:D34,13,$C$6:C34),13,999),999)</x:f>
        <x:v>999</x:v>
      </x:c>
      <x:c r="R35" s="17" t="n">
        <x:f>IF(ISNUMBER(C35),IF(C35&lt;=Ergebnis!$B$12-SUMIF($D$6:D34,14,$C$6:C34),14,999),999)</x:f>
        <x:v>999</x:v>
      </x:c>
      <x:c r="S35" s="17" t="n">
        <x:f>IF(ISNUMBER(C35),IF(C35&lt;=Ergebnis!$B$12-SUMIF($D$6:D34,15,$C$6:C34),15,999),999)</x:f>
        <x:v>999</x:v>
      </x:c>
      <x:c r="T35" s="17" t="n">
        <x:f>IF(ISNUMBER(C35),IF(C35&lt;=Ergebnis!$B$12-SUMIF($D$6:D34,16,$C$6:C34),16,999),999)</x:f>
        <x:v>999</x:v>
      </x:c>
      <x:c r="U35" s="17" t="n">
        <x:f>IF(ISNUMBER(C35),IF(C35&lt;=Ergebnis!$B$12-SUMIF($D$6:D34,17,$C$6:C34),17,999),999)</x:f>
        <x:v>999</x:v>
      </x:c>
      <x:c r="V35" s="17" t="n">
        <x:f>IF(ISNUMBER(C35),IF(C35&lt;=Ergebnis!$B$12-SUMIF($D$6:D34,18,$C$6:C34),18,999),999)</x:f>
        <x:v>999</x:v>
      </x:c>
      <x:c r="W35" s="17" t="n">
        <x:f>IF(ISNUMBER(C35),IF(C35&lt;=Ergebnis!$B$12-SUMIF($D$6:D34,19,$C$6:C34),19,999),999)</x:f>
        <x:v>999</x:v>
      </x:c>
      <x:c r="X35" s="17" t="n">
        <x:f>IF(ISNUMBER(C35),IF(C35&lt;=Ergebnis!$B$12-SUMIF($D$6:D34,20,$C$6:C34),20,999),999)</x:f>
        <x:v>999</x:v>
      </x:c>
      <x:c r="Y35" s="17" t="n">
        <x:f>IF(ISNUMBER(C35),IF(C35&lt;=Ergebnis!$B$12-SUMIF($D$6:D34,21,$C$6:C34),21,999),999)</x:f>
        <x:v>999</x:v>
      </x:c>
      <x:c r="Z35" s="17" t="n">
        <x:f>IF(ISNUMBER(C35),IF(C35&lt;=Ergebnis!$B$12-SUMIF($D$6:D34,22,$C$6:C34),22,999),999)</x:f>
        <x:v>999</x:v>
      </x:c>
      <x:c r="AA35" s="17" t="n">
        <x:f>IF(ISNUMBER(C35),IF(C35&lt;=Ergebnis!$B$12-SUMIF($D$6:D34,23,$C$6:C34),23,999),999)</x:f>
        <x:v>999</x:v>
      </x:c>
      <x:c r="AB35" s="17" t="n">
        <x:f>IF(ISNUMBER(C35),IF(C35&lt;=Ergebnis!$B$12-SUMIF($D$6:D34,24,$C$6:C34),24,999),999)</x:f>
        <x:v>999</x:v>
      </x:c>
      <x:c r="AC35" s="17" t="n">
        <x:f>IF(ISNUMBER(C35),IF(C35&lt;=Ergebnis!$B$12-SUMIF($D$6:D34,25,$C$6:C34),25,999),999)</x:f>
        <x:v>999</x:v>
      </x:c>
      <x:c r="AD35" s="17" t="n">
        <x:f>IF(ISNUMBER(C35),IF(C35&lt;=Ergebnis!$B$12-SUMIF($D$6:D34,26,$C$6:C34),26,999),999)</x:f>
        <x:v>999</x:v>
      </x:c>
      <x:c r="AE35" s="17" t="n">
        <x:f>IF(ISNUMBER(C35),IF(C35&lt;=Ergebnis!$B$12-SUMIF($D$6:D34,27,$C$6:C34),27,999),999)</x:f>
        <x:v>999</x:v>
      </x:c>
      <x:c r="AF35" s="17" t="n">
        <x:f>IF(ISNUMBER(C35),IF(C35&lt;=Ergebnis!$B$12-SUMIF($D$6:D34,28,$C$6:C34),28,999),999)</x:f>
        <x:v>999</x:v>
      </x:c>
      <x:c r="AG35" s="17" t="n">
        <x:f>IF(ISNUMBER(C35),IF(C35&lt;=Ergebnis!$B$12-SUMIF($D$6:D34,29,$C$6:C34),29,999),999)</x:f>
        <x:v>999</x:v>
      </x:c>
      <x:c r="AH35" s="17" t="n">
        <x:f>IF(ISNUMBER(C35),IF(C35&lt;=Ergebnis!$B$12-SUMIF($D$6:D34,30,$C$6:C34),30,999),999)</x:f>
        <x:v>999</x:v>
      </x:c>
    </x:row>
    <x:row r="36" ht="23" customHeight="1">
      <x:c r="A36" s="17" t="str">
        <x:f>IF(AND(Ergebnis!$E$7="gültig",30&lt;=Ergebnis!$E$9),30,"")</x:f>
      </x:c>
      <x:c r="B36" s="17" t="str">
        <x:f>IF(ISNUMBER(A36),LARGE(Fixlängen!$I$7:$I$36,A36),"")</x:f>
      </x:c>
      <x:c r="C36" s="17" t="str">
        <x:f>IF(ISNUMBER(A36),B36+Ergebnis!$B$8,"")</x:f>
      </x:c>
      <x:c r="D36" s="17" t="str">
        <x:f>IF(ISNUMBER(C36),IF(E36&lt;999,1,IF(F36&lt;999,2,IF(G36&lt;999,3,IF(H36&lt;999,4,IF(I36&lt;999,5,IF(J36&lt;999,6,IF(K36&lt;999,7,IF(L36&lt;999,8,IF(M36&lt;999,9,IF(N36&lt;999,10,IF(O36&lt;999,11,IF(P36&lt;999,12,IF(Q36&lt;999,13,IF(R36&lt;999,14,IF(S36&lt;999,15,IF(T36&lt;999,16,IF(U36&lt;999,17,IF(V36&lt;999,18,IF(W36&lt;999,19,IF(X36&lt;999,20,IF(Y36&lt;999,21,IF(Z36&lt;999,22,IF(AA36&lt;999,23,IF(AB36&lt;999,24,IF(AC36&lt;999,25,IF(AD36&lt;999,26,IF(AE36&lt;999,27,IF(AF36&lt;999,28,IF(AG36&lt;999,29,IF(AH36&lt;999,30,999)))))))))))))))))))))))))))))),"")</x:f>
      </x:c>
      <x:c r="E36" s="17" t="n">
        <x:f>IF(ISNUMBER(C36),IF(C36&lt;=Ergebnis!$B$12-SUMIF($D$6:D35,1,$C$6:C35),1,999),999)</x:f>
        <x:v>999</x:v>
      </x:c>
      <x:c r="F36" s="17" t="n">
        <x:f>IF(ISNUMBER(C36),IF(C36&lt;=Ergebnis!$B$12-SUMIF($D$6:D35,2,$C$6:C35),2,999),999)</x:f>
        <x:v>999</x:v>
      </x:c>
      <x:c r="G36" s="17" t="n">
        <x:f>IF(ISNUMBER(C36),IF(C36&lt;=Ergebnis!$B$12-SUMIF($D$6:D35,3,$C$6:C35),3,999),999)</x:f>
        <x:v>999</x:v>
      </x:c>
      <x:c r="H36" s="17" t="n">
        <x:f>IF(ISNUMBER(C36),IF(C36&lt;=Ergebnis!$B$12-SUMIF($D$6:D35,4,$C$6:C35),4,999),999)</x:f>
        <x:v>999</x:v>
      </x:c>
      <x:c r="I36" s="17" t="n">
        <x:f>IF(ISNUMBER(C36),IF(C36&lt;=Ergebnis!$B$12-SUMIF($D$6:D35,5,$C$6:C35),5,999),999)</x:f>
        <x:v>999</x:v>
      </x:c>
      <x:c r="J36" s="17" t="n">
        <x:f>IF(ISNUMBER(C36),IF(C36&lt;=Ergebnis!$B$12-SUMIF($D$6:D35,6,$C$6:C35),6,999),999)</x:f>
        <x:v>999</x:v>
      </x:c>
      <x:c r="K36" s="17" t="n">
        <x:f>IF(ISNUMBER(C36),IF(C36&lt;=Ergebnis!$B$12-SUMIF($D$6:D35,7,$C$6:C35),7,999),999)</x:f>
        <x:v>999</x:v>
      </x:c>
      <x:c r="L36" s="17" t="n">
        <x:f>IF(ISNUMBER(C36),IF(C36&lt;=Ergebnis!$B$12-SUMIF($D$6:D35,8,$C$6:C35),8,999),999)</x:f>
        <x:v>999</x:v>
      </x:c>
      <x:c r="M36" s="17" t="n">
        <x:f>IF(ISNUMBER(C36),IF(C36&lt;=Ergebnis!$B$12-SUMIF($D$6:D35,9,$C$6:C35),9,999),999)</x:f>
        <x:v>999</x:v>
      </x:c>
      <x:c r="N36" s="17" t="n">
        <x:f>IF(ISNUMBER(C36),IF(C36&lt;=Ergebnis!$B$12-SUMIF($D$6:D35,10,$C$6:C35),10,999),999)</x:f>
        <x:v>999</x:v>
      </x:c>
      <x:c r="O36" s="17" t="n">
        <x:f>IF(ISNUMBER(C36),IF(C36&lt;=Ergebnis!$B$12-SUMIF($D$6:D35,11,$C$6:C35),11,999),999)</x:f>
        <x:v>999</x:v>
      </x:c>
      <x:c r="P36" s="17" t="n">
        <x:f>IF(ISNUMBER(C36),IF(C36&lt;=Ergebnis!$B$12-SUMIF($D$6:D35,12,$C$6:C35),12,999),999)</x:f>
        <x:v>999</x:v>
      </x:c>
      <x:c r="Q36" s="17" t="n">
        <x:f>IF(ISNUMBER(C36),IF(C36&lt;=Ergebnis!$B$12-SUMIF($D$6:D35,13,$C$6:C35),13,999),999)</x:f>
        <x:v>999</x:v>
      </x:c>
      <x:c r="R36" s="17" t="n">
        <x:f>IF(ISNUMBER(C36),IF(C36&lt;=Ergebnis!$B$12-SUMIF($D$6:D35,14,$C$6:C35),14,999),999)</x:f>
        <x:v>999</x:v>
      </x:c>
      <x:c r="S36" s="17" t="n">
        <x:f>IF(ISNUMBER(C36),IF(C36&lt;=Ergebnis!$B$12-SUMIF($D$6:D35,15,$C$6:C35),15,999),999)</x:f>
        <x:v>999</x:v>
      </x:c>
      <x:c r="T36" s="17" t="n">
        <x:f>IF(ISNUMBER(C36),IF(C36&lt;=Ergebnis!$B$12-SUMIF($D$6:D35,16,$C$6:C35),16,999),999)</x:f>
        <x:v>999</x:v>
      </x:c>
      <x:c r="U36" s="17" t="n">
        <x:f>IF(ISNUMBER(C36),IF(C36&lt;=Ergebnis!$B$12-SUMIF($D$6:D35,17,$C$6:C35),17,999),999)</x:f>
        <x:v>999</x:v>
      </x:c>
      <x:c r="V36" s="17" t="n">
        <x:f>IF(ISNUMBER(C36),IF(C36&lt;=Ergebnis!$B$12-SUMIF($D$6:D35,18,$C$6:C35),18,999),999)</x:f>
        <x:v>999</x:v>
      </x:c>
      <x:c r="W36" s="17" t="n">
        <x:f>IF(ISNUMBER(C36),IF(C36&lt;=Ergebnis!$B$12-SUMIF($D$6:D35,19,$C$6:C35),19,999),999)</x:f>
        <x:v>999</x:v>
      </x:c>
      <x:c r="X36" s="17" t="n">
        <x:f>IF(ISNUMBER(C36),IF(C36&lt;=Ergebnis!$B$12-SUMIF($D$6:D35,20,$C$6:C35),20,999),999)</x:f>
        <x:v>999</x:v>
      </x:c>
      <x:c r="Y36" s="17" t="n">
        <x:f>IF(ISNUMBER(C36),IF(C36&lt;=Ergebnis!$B$12-SUMIF($D$6:D35,21,$C$6:C35),21,999),999)</x:f>
        <x:v>999</x:v>
      </x:c>
      <x:c r="Z36" s="17" t="n">
        <x:f>IF(ISNUMBER(C36),IF(C36&lt;=Ergebnis!$B$12-SUMIF($D$6:D35,22,$C$6:C35),22,999),999)</x:f>
        <x:v>999</x:v>
      </x:c>
      <x:c r="AA36" s="17" t="n">
        <x:f>IF(ISNUMBER(C36),IF(C36&lt;=Ergebnis!$B$12-SUMIF($D$6:D35,23,$C$6:C35),23,999),999)</x:f>
        <x:v>999</x:v>
      </x:c>
      <x:c r="AB36" s="17" t="n">
        <x:f>IF(ISNUMBER(C36),IF(C36&lt;=Ergebnis!$B$12-SUMIF($D$6:D35,24,$C$6:C35),24,999),999)</x:f>
        <x:v>999</x:v>
      </x:c>
      <x:c r="AC36" s="17" t="n">
        <x:f>IF(ISNUMBER(C36),IF(C36&lt;=Ergebnis!$B$12-SUMIF($D$6:D35,25,$C$6:C35),25,999),999)</x:f>
        <x:v>999</x:v>
      </x:c>
      <x:c r="AD36" s="17" t="n">
        <x:f>IF(ISNUMBER(C36),IF(C36&lt;=Ergebnis!$B$12-SUMIF($D$6:D35,26,$C$6:C35),26,999),999)</x:f>
        <x:v>999</x:v>
      </x:c>
      <x:c r="AE36" s="17" t="n">
        <x:f>IF(ISNUMBER(C36),IF(C36&lt;=Ergebnis!$B$12-SUMIF($D$6:D35,27,$C$6:C35),27,999),999)</x:f>
        <x:v>999</x:v>
      </x:c>
      <x:c r="AF36" s="17" t="n">
        <x:f>IF(ISNUMBER(C36),IF(C36&lt;=Ergebnis!$B$12-SUMIF($D$6:D35,28,$C$6:C35),28,999),999)</x:f>
        <x:v>999</x:v>
      </x:c>
      <x:c r="AG36" s="17" t="n">
        <x:f>IF(ISNUMBER(C36),IF(C36&lt;=Ergebnis!$B$12-SUMIF($D$6:D35,29,$C$6:C35),29,999),999)</x:f>
        <x:v>999</x:v>
      </x:c>
      <x:c r="AH36" s="17" t="n">
        <x:f>IF(ISNUMBER(C36),IF(C36&lt;=Ergebnis!$B$12-SUMIF($D$6:D35,30,$C$6:C35),30,999),999)</x:f>
        <x:v>999</x:v>
      </x:c>
    </x:row>
    <x:row r="37" ht="23" customHeight="1">
      <x:c r="A37" s="9"/>
      <x:c r="B37" s="9"/>
      <x:c r="C37" s="9"/>
      <x:c r="D37" s="9"/>
      <x:c r="E37" s="9"/>
      <x:c r="F37" s="9"/>
      <x:c r="G37" s="9"/>
      <x:c r="H37" s="9"/>
      <x:c r="I37" s="9"/>
      <x:c r="J37" s="9"/>
      <x:c r="K37" s="9"/>
      <x:c r="L37" s="9"/>
      <x:c r="M37" s="9"/>
      <x:c r="N37" s="9"/>
      <x:c r="O37" s="9"/>
      <x:c r="P37" s="9"/>
      <x:c r="Q37" s="9"/>
      <x:c r="R37" s="9"/>
      <x:c r="S37" s="9"/>
      <x:c r="T37" s="9"/>
      <x:c r="U37" s="9"/>
      <x:c r="V37" s="9"/>
      <x:c r="W37" s="9"/>
      <x:c r="X37" s="9"/>
      <x:c r="Y37" s="9"/>
      <x:c r="Z37" s="9"/>
      <x:c r="AA37" s="9"/>
      <x:c r="AB37" s="9"/>
      <x:c r="AC37" s="9"/>
      <x:c r="AD37" s="9"/>
      <x:c r="AE37" s="9"/>
      <x:c r="AF37" s="9"/>
      <x:c r="AG37" s="9"/>
      <x:c r="AH37" s="9"/>
    </x:row>
    <x:row r="38" ht="23" customHeight="1">
      <x:c r="A38" s="9"/>
      <x:c r="B38" s="9"/>
      <x:c r="C38" s="9"/>
      <x:c r="D38" s="9"/>
      <x:c r="E38" s="9"/>
      <x:c r="F38" s="9"/>
      <x:c r="G38" s="9"/>
      <x:c r="H38" s="9"/>
      <x:c r="I38" s="9"/>
      <x:c r="J38" s="9"/>
      <x:c r="K38" s="9"/>
      <x:c r="L38" s="9"/>
      <x:c r="M38" s="9"/>
      <x:c r="N38" s="9"/>
      <x:c r="O38" s="9"/>
      <x:c r="P38" s="9"/>
      <x:c r="Q38" s="9"/>
      <x:c r="R38" s="9"/>
      <x:c r="S38" s="9"/>
      <x:c r="T38" s="9"/>
      <x:c r="U38" s="9"/>
      <x:c r="V38" s="9"/>
      <x:c r="W38" s="9"/>
      <x:c r="X38" s="9"/>
      <x:c r="Y38" s="9"/>
      <x:c r="Z38" s="9"/>
      <x:c r="AA38" s="9"/>
      <x:c r="AB38" s="9"/>
      <x:c r="AC38" s="9"/>
      <x:c r="AD38" s="9"/>
      <x:c r="AE38" s="9"/>
      <x:c r="AF38" s="9"/>
      <x:c r="AG38" s="9"/>
      <x:c r="AH38" s="9"/>
    </x:row>
    <x:row r="39" ht="23" customHeight="1">
      <x:c r="A39" s="9"/>
      <x:c r="B39" s="9"/>
      <x:c r="C39" s="9"/>
      <x:c r="D39" s="9"/>
      <x:c r="E39" s="9"/>
      <x:c r="F39" s="9"/>
      <x:c r="G39" s="9"/>
      <x:c r="H39" s="9"/>
      <x:c r="I39" s="9"/>
      <x:c r="J39" s="9"/>
      <x:c r="K39" s="9"/>
      <x:c r="L39" s="9"/>
      <x:c r="M39" s="9"/>
      <x:c r="N39" s="9"/>
      <x:c r="O39" s="9"/>
      <x:c r="P39" s="9"/>
      <x:c r="Q39" s="9"/>
      <x:c r="R39" s="9"/>
      <x:c r="S39" s="9"/>
      <x:c r="T39" s="9"/>
      <x:c r="U39" s="9"/>
      <x:c r="V39" s="9"/>
      <x:c r="W39" s="9"/>
      <x:c r="X39" s="9"/>
      <x:c r="Y39" s="9"/>
      <x:c r="Z39" s="9"/>
      <x:c r="AA39" s="9"/>
      <x:c r="AB39" s="9"/>
      <x:c r="AC39" s="9"/>
      <x:c r="AD39" s="9"/>
      <x:c r="AE39" s="9"/>
      <x:c r="AF39" s="9"/>
      <x:c r="AG39" s="9"/>
      <x:c r="AH39" s="9"/>
    </x:row>
    <x:row r="40" ht="23" customHeight="1">
      <x:c r="A40" s="9"/>
      <x:c r="B40" s="9"/>
      <x:c r="C40" s="9"/>
      <x:c r="D40" s="9"/>
      <x:c r="E40" s="9"/>
      <x:c r="F40" s="9"/>
      <x:c r="G40" s="9"/>
      <x:c r="H40" s="9"/>
      <x:c r="I40" s="9"/>
      <x:c r="J40" s="9"/>
      <x:c r="K40" s="9"/>
      <x:c r="L40" s="9"/>
      <x:c r="M40" s="9"/>
      <x:c r="N40" s="9"/>
      <x:c r="O40" s="9"/>
      <x:c r="P40" s="9"/>
      <x:c r="Q40" s="9"/>
      <x:c r="R40" s="9"/>
      <x:c r="S40" s="9"/>
      <x:c r="T40" s="9"/>
      <x:c r="U40" s="9"/>
      <x:c r="V40" s="9"/>
      <x:c r="W40" s="9"/>
      <x:c r="X40" s="9"/>
      <x:c r="Y40" s="9"/>
      <x:c r="Z40" s="9"/>
      <x:c r="AA40" s="9"/>
      <x:c r="AB40" s="9"/>
      <x:c r="AC40" s="9"/>
      <x:c r="AD40" s="9"/>
      <x:c r="AE40" s="9"/>
      <x:c r="AF40" s="9"/>
      <x:c r="AG40" s="9"/>
      <x:c r="AH40" s="9"/>
    </x:row>
    <x:row r="41" ht="23" customHeight="1">
      <x:c r="A41" s="9"/>
      <x:c r="B41" s="9"/>
      <x:c r="C41" s="9"/>
      <x:c r="D41" s="9"/>
      <x:c r="E41" s="9"/>
      <x:c r="F41" s="9"/>
      <x:c r="G41" s="9"/>
      <x:c r="H41" s="9"/>
      <x:c r="I41" s="9"/>
      <x:c r="J41" s="9"/>
      <x:c r="K41" s="9"/>
      <x:c r="L41" s="9"/>
      <x:c r="M41" s="9"/>
      <x:c r="N41" s="9"/>
      <x:c r="O41" s="9"/>
      <x:c r="P41" s="9"/>
      <x:c r="Q41" s="9"/>
      <x:c r="R41" s="9"/>
      <x:c r="S41" s="9"/>
      <x:c r="T41" s="9"/>
      <x:c r="U41" s="9"/>
      <x:c r="V41" s="9"/>
      <x:c r="W41" s="9"/>
      <x:c r="X41" s="9"/>
      <x:c r="Y41" s="9"/>
      <x:c r="Z41" s="9"/>
      <x:c r="AA41" s="9"/>
      <x:c r="AB41" s="9"/>
      <x:c r="AC41" s="9"/>
      <x:c r="AD41" s="9"/>
      <x:c r="AE41" s="9"/>
      <x:c r="AF41" s="9"/>
      <x:c r="AG41" s="9"/>
      <x:c r="AH41" s="9"/>
    </x:row>
    <x:row r="42" ht="23" customHeight="1">
      <x:c r="A42" s="9"/>
      <x:c r="B42" s="9"/>
      <x:c r="C42" s="9"/>
      <x:c r="D42" s="9"/>
      <x:c r="E42" s="9"/>
      <x:c r="F42" s="9"/>
      <x:c r="G42" s="9"/>
      <x:c r="H42" s="9"/>
      <x:c r="I42" s="9"/>
      <x:c r="J42" s="9"/>
      <x:c r="K42" s="9"/>
      <x:c r="L42" s="9"/>
      <x:c r="M42" s="9"/>
      <x:c r="N42" s="9"/>
      <x:c r="O42" s="9"/>
      <x:c r="P42" s="9"/>
      <x:c r="Q42" s="9"/>
      <x:c r="R42" s="9"/>
      <x:c r="S42" s="9"/>
      <x:c r="T42" s="9"/>
      <x:c r="U42" s="9"/>
      <x:c r="V42" s="9"/>
      <x:c r="W42" s="9"/>
      <x:c r="X42" s="9"/>
      <x:c r="Y42" s="9"/>
      <x:c r="Z42" s="9"/>
      <x:c r="AA42" s="9"/>
      <x:c r="AB42" s="9"/>
      <x:c r="AC42" s="9"/>
      <x:c r="AD42" s="9"/>
      <x:c r="AE42" s="9"/>
      <x:c r="AF42" s="9"/>
      <x:c r="AG42" s="9"/>
      <x:c r="AH42" s="9"/>
    </x:row>
    <x:row r="43" ht="23" customHeight="1">
      <x:c r="A43" s="9"/>
      <x:c r="B43" s="9"/>
      <x:c r="C43" s="9"/>
      <x:c r="D43" s="9"/>
      <x:c r="E43" s="9"/>
      <x:c r="F43" s="9"/>
      <x:c r="G43" s="9"/>
      <x:c r="H43" s="9"/>
      <x:c r="I43" s="9"/>
      <x:c r="J43" s="9"/>
      <x:c r="K43" s="9"/>
      <x:c r="L43" s="9"/>
      <x:c r="M43" s="9"/>
      <x:c r="N43" s="9"/>
      <x:c r="O43" s="9"/>
      <x:c r="P43" s="9"/>
      <x:c r="Q43" s="9"/>
      <x:c r="R43" s="9"/>
      <x:c r="S43" s="9"/>
      <x:c r="T43" s="9"/>
      <x:c r="U43" s="9"/>
      <x:c r="V43" s="9"/>
      <x:c r="W43" s="9"/>
      <x:c r="X43" s="9"/>
      <x:c r="Y43" s="9"/>
      <x:c r="Z43" s="9"/>
      <x:c r="AA43" s="9"/>
      <x:c r="AB43" s="9"/>
      <x:c r="AC43" s="9"/>
      <x:c r="AD43" s="9"/>
      <x:c r="AE43" s="9"/>
      <x:c r="AF43" s="9"/>
      <x:c r="AG43" s="9"/>
      <x:c r="AH43" s="9"/>
    </x:row>
    <x:row r="44" ht="23" customHeight="1">
      <x:c r="A44" s="9"/>
      <x:c r="B44" s="9"/>
      <x:c r="C44" s="9"/>
      <x:c r="D44" s="9"/>
      <x:c r="E44" s="9"/>
      <x:c r="F44" s="9"/>
      <x:c r="G44" s="9"/>
      <x:c r="H44" s="9"/>
      <x:c r="I44" s="9"/>
      <x:c r="J44" s="9"/>
      <x:c r="K44" s="9"/>
      <x:c r="L44" s="9"/>
      <x:c r="M44" s="9"/>
      <x:c r="N44" s="9"/>
      <x:c r="O44" s="9"/>
      <x:c r="P44" s="9"/>
      <x:c r="Q44" s="9"/>
      <x:c r="R44" s="9"/>
      <x:c r="S44" s="9"/>
      <x:c r="T44" s="9"/>
      <x:c r="U44" s="9"/>
      <x:c r="V44" s="9"/>
      <x:c r="W44" s="9"/>
      <x:c r="X44" s="9"/>
      <x:c r="Y44" s="9"/>
      <x:c r="Z44" s="9"/>
      <x:c r="AA44" s="9"/>
      <x:c r="AB44" s="9"/>
      <x:c r="AC44" s="9"/>
      <x:c r="AD44" s="9"/>
      <x:c r="AE44" s="9"/>
      <x:c r="AF44" s="9"/>
      <x:c r="AG44" s="9"/>
      <x:c r="AH44" s="9"/>
    </x:row>
    <x:row r="45" ht="23" customHeight="1">
      <x:c r="A45" s="9"/>
      <x:c r="B45" s="9"/>
      <x:c r="C45" s="9"/>
      <x:c r="D45" s="9"/>
      <x:c r="E45" s="9"/>
      <x:c r="F45" s="9"/>
      <x:c r="G45" s="9"/>
      <x:c r="H45" s="9"/>
      <x:c r="I45" s="9"/>
      <x:c r="J45" s="9"/>
      <x:c r="K45" s="9"/>
      <x:c r="L45" s="9"/>
      <x:c r="M45" s="9"/>
      <x:c r="N45" s="9"/>
      <x:c r="O45" s="9"/>
      <x:c r="P45" s="9"/>
      <x:c r="Q45" s="9"/>
      <x:c r="R45" s="9"/>
      <x:c r="S45" s="9"/>
      <x:c r="T45" s="9"/>
      <x:c r="U45" s="9"/>
      <x:c r="V45" s="9"/>
      <x:c r="W45" s="9"/>
      <x:c r="X45" s="9"/>
      <x:c r="Y45" s="9"/>
      <x:c r="Z45" s="9"/>
      <x:c r="AA45" s="9"/>
      <x:c r="AB45" s="9"/>
      <x:c r="AC45" s="9"/>
      <x:c r="AD45" s="9"/>
      <x:c r="AE45" s="9"/>
      <x:c r="AF45" s="9"/>
      <x:c r="AG45" s="9"/>
      <x:c r="AH45" s="9"/>
    </x:row>
    <x:row r="46" ht="23" customHeight="1">
      <x:c r="A46" s="9"/>
      <x:c r="B46" s="9"/>
      <x:c r="C46" s="9"/>
      <x:c r="D46" s="9"/>
      <x:c r="E46" s="9"/>
      <x:c r="F46" s="9"/>
      <x:c r="G46" s="9"/>
      <x:c r="H46" s="9"/>
      <x:c r="I46" s="9"/>
      <x:c r="J46" s="9"/>
      <x:c r="K46" s="9"/>
      <x:c r="L46" s="9"/>
      <x:c r="M46" s="9"/>
      <x:c r="N46" s="9"/>
      <x:c r="O46" s="9"/>
      <x:c r="P46" s="9"/>
      <x:c r="Q46" s="9"/>
      <x:c r="R46" s="9"/>
      <x:c r="S46" s="9"/>
      <x:c r="T46" s="9"/>
      <x:c r="U46" s="9"/>
      <x:c r="V46" s="9"/>
      <x:c r="W46" s="9"/>
      <x:c r="X46" s="9"/>
      <x:c r="Y46" s="9"/>
      <x:c r="Z46" s="9"/>
      <x:c r="AA46" s="9"/>
      <x:c r="AB46" s="9"/>
      <x:c r="AC46" s="9"/>
      <x:c r="AD46" s="9"/>
      <x:c r="AE46" s="9"/>
      <x:c r="AF46" s="9"/>
      <x:c r="AG46" s="9"/>
      <x:c r="AH46" s="9"/>
    </x:row>
    <x:row r="47" ht="23" customHeight="1">
      <x:c r="A47" s="9"/>
      <x:c r="B47" s="9"/>
      <x:c r="C47" s="9"/>
      <x:c r="D47" s="9"/>
      <x:c r="E47" s="9"/>
      <x:c r="F47" s="9"/>
      <x:c r="G47" s="9"/>
      <x:c r="H47" s="9"/>
      <x:c r="I47" s="9"/>
      <x:c r="J47" s="9"/>
      <x:c r="K47" s="9"/>
      <x:c r="L47" s="9"/>
      <x:c r="M47" s="9"/>
      <x:c r="N47" s="9"/>
      <x:c r="O47" s="9"/>
      <x:c r="P47" s="9"/>
      <x:c r="Q47" s="9"/>
      <x:c r="R47" s="9"/>
      <x:c r="S47" s="9"/>
      <x:c r="T47" s="9"/>
      <x:c r="U47" s="9"/>
      <x:c r="V47" s="9"/>
      <x:c r="W47" s="9"/>
      <x:c r="X47" s="9"/>
      <x:c r="Y47" s="9"/>
      <x:c r="Z47" s="9"/>
      <x:c r="AA47" s="9"/>
      <x:c r="AB47" s="9"/>
      <x:c r="AC47" s="9"/>
      <x:c r="AD47" s="9"/>
      <x:c r="AE47" s="9"/>
      <x:c r="AF47" s="9"/>
      <x:c r="AG47" s="9"/>
      <x:c r="AH47" s="9"/>
    </x:row>
    <x:row r="48" ht="23" customHeight="1">
      <x:c r="A48" s="9"/>
      <x:c r="B48" s="9"/>
      <x:c r="C48" s="9"/>
      <x:c r="D48" s="9"/>
      <x:c r="E48" s="9"/>
      <x:c r="F48" s="9"/>
      <x:c r="G48" s="9"/>
      <x:c r="H48" s="9"/>
      <x:c r="I48" s="9"/>
      <x:c r="J48" s="9"/>
      <x:c r="K48" s="9"/>
      <x:c r="L48" s="9"/>
      <x:c r="M48" s="9"/>
      <x:c r="N48" s="9"/>
      <x:c r="O48" s="9"/>
      <x:c r="P48" s="9"/>
      <x:c r="Q48" s="9"/>
      <x:c r="R48" s="9"/>
      <x:c r="S48" s="9"/>
      <x:c r="T48" s="9"/>
      <x:c r="U48" s="9"/>
      <x:c r="V48" s="9"/>
      <x:c r="W48" s="9"/>
      <x:c r="X48" s="9"/>
      <x:c r="Y48" s="9"/>
      <x:c r="Z48" s="9"/>
      <x:c r="AA48" s="9"/>
      <x:c r="AB48" s="9"/>
      <x:c r="AC48" s="9"/>
      <x:c r="AD48" s="9"/>
      <x:c r="AE48" s="9"/>
      <x:c r="AF48" s="9"/>
      <x:c r="AG48" s="9"/>
      <x:c r="AH48" s="9"/>
    </x:row>
    <x:row r="49" ht="23" customHeight="1">
      <x:c r="A49" s="9"/>
      <x:c r="B49" s="9"/>
      <x:c r="C49" s="9"/>
      <x:c r="D49" s="9"/>
      <x:c r="E49" s="9"/>
      <x:c r="F49" s="9"/>
      <x:c r="G49" s="9"/>
      <x:c r="H49" s="9"/>
      <x:c r="I49" s="9"/>
      <x:c r="J49" s="9"/>
      <x:c r="K49" s="9"/>
      <x:c r="L49" s="9"/>
      <x:c r="M49" s="9"/>
      <x:c r="N49" s="9"/>
      <x:c r="O49" s="9"/>
      <x:c r="P49" s="9"/>
      <x:c r="Q49" s="9"/>
      <x:c r="R49" s="9"/>
      <x:c r="S49" s="9"/>
      <x:c r="T49" s="9"/>
      <x:c r="U49" s="9"/>
      <x:c r="V49" s="9"/>
      <x:c r="W49" s="9"/>
      <x:c r="X49" s="9"/>
      <x:c r="Y49" s="9"/>
      <x:c r="Z49" s="9"/>
      <x:c r="AA49" s="9"/>
      <x:c r="AB49" s="9"/>
      <x:c r="AC49" s="9"/>
      <x:c r="AD49" s="9"/>
      <x:c r="AE49" s="9"/>
      <x:c r="AF49" s="9"/>
      <x:c r="AG49" s="9"/>
      <x:c r="AH49" s="9"/>
    </x:row>
    <x:row r="50" ht="23" customHeight="1">
      <x:c r="A50" s="9"/>
      <x:c r="B50" s="9"/>
      <x:c r="C50" s="9"/>
      <x:c r="D50" s="9"/>
      <x:c r="E50" s="9"/>
      <x:c r="F50" s="9"/>
      <x:c r="G50" s="9"/>
      <x:c r="H50" s="9"/>
      <x:c r="I50" s="9"/>
      <x:c r="J50" s="9"/>
      <x:c r="K50" s="9"/>
      <x:c r="L50" s="9"/>
      <x:c r="M50" s="9"/>
      <x:c r="N50" s="9"/>
      <x:c r="O50" s="9"/>
      <x:c r="P50" s="9"/>
      <x:c r="Q50" s="9"/>
      <x:c r="R50" s="9"/>
      <x:c r="S50" s="9"/>
      <x:c r="T50" s="9"/>
      <x:c r="U50" s="9"/>
      <x:c r="V50" s="9"/>
      <x:c r="W50" s="9"/>
      <x:c r="X50" s="9"/>
      <x:c r="Y50" s="9"/>
      <x:c r="Z50" s="9"/>
      <x:c r="AA50" s="9"/>
      <x:c r="AB50" s="9"/>
      <x:c r="AC50" s="9"/>
      <x:c r="AD50" s="9"/>
      <x:c r="AE50" s="9"/>
      <x:c r="AF50" s="9"/>
      <x:c r="AG50" s="9"/>
      <x:c r="AH50" s="9"/>
    </x:row>
    <x:row r="51" ht="23" customHeight="1">
      <x:c r="A51" s="9"/>
      <x:c r="B51" s="9"/>
      <x:c r="C51" s="9"/>
      <x:c r="D51" s="9"/>
      <x:c r="E51" s="9"/>
      <x:c r="F51" s="9"/>
      <x:c r="G51" s="9"/>
      <x:c r="H51" s="9"/>
      <x:c r="I51" s="9"/>
      <x:c r="J51" s="9"/>
      <x:c r="K51" s="9"/>
      <x:c r="L51" s="9"/>
      <x:c r="M51" s="9"/>
      <x:c r="N51" s="9"/>
      <x:c r="O51" s="9"/>
      <x:c r="P51" s="9"/>
      <x:c r="Q51" s="9"/>
      <x:c r="R51" s="9"/>
      <x:c r="S51" s="9"/>
      <x:c r="T51" s="9"/>
      <x:c r="U51" s="9"/>
      <x:c r="V51" s="9"/>
      <x:c r="W51" s="9"/>
      <x:c r="X51" s="9"/>
      <x:c r="Y51" s="9"/>
      <x:c r="Z51" s="9"/>
      <x:c r="AA51" s="9"/>
      <x:c r="AB51" s="9"/>
      <x:c r="AC51" s="9"/>
      <x:c r="AD51" s="9"/>
      <x:c r="AE51" s="9"/>
      <x:c r="AF51" s="9"/>
      <x:c r="AG51" s="9"/>
      <x:c r="AH51" s="9"/>
    </x:row>
    <x:row r="52" ht="23" customHeight="1">
      <x:c r="A52" s="9"/>
      <x:c r="B52" s="9"/>
      <x:c r="C52" s="9"/>
      <x:c r="D52" s="9"/>
      <x:c r="E52" s="9"/>
      <x:c r="F52" s="9"/>
      <x:c r="G52" s="9"/>
      <x:c r="H52" s="9"/>
      <x:c r="I52" s="9"/>
      <x:c r="J52" s="9"/>
      <x:c r="K52" s="9"/>
      <x:c r="L52" s="9"/>
      <x:c r="M52" s="9"/>
      <x:c r="N52" s="9"/>
      <x:c r="O52" s="9"/>
      <x:c r="P52" s="9"/>
      <x:c r="Q52" s="9"/>
      <x:c r="R52" s="9"/>
      <x:c r="S52" s="9"/>
      <x:c r="T52" s="9"/>
      <x:c r="U52" s="9"/>
      <x:c r="V52" s="9"/>
      <x:c r="W52" s="9"/>
      <x:c r="X52" s="9"/>
      <x:c r="Y52" s="9"/>
      <x:c r="Z52" s="9"/>
      <x:c r="AA52" s="9"/>
      <x:c r="AB52" s="9"/>
      <x:c r="AC52" s="9"/>
      <x:c r="AD52" s="9"/>
      <x:c r="AE52" s="9"/>
      <x:c r="AF52" s="9"/>
      <x:c r="AG52" s="9"/>
      <x:c r="AH52" s="9"/>
    </x:row>
    <x:row r="53" ht="23" customHeight="1">
      <x:c r="A53" s="9"/>
      <x:c r="B53" s="9"/>
      <x:c r="C53" s="9"/>
      <x:c r="D53" s="9"/>
      <x:c r="E53" s="9"/>
      <x:c r="F53" s="9"/>
      <x:c r="G53" s="9"/>
      <x:c r="H53" s="9"/>
      <x:c r="I53" s="9"/>
      <x:c r="J53" s="9"/>
      <x:c r="K53" s="9"/>
      <x:c r="L53" s="9"/>
      <x:c r="M53" s="9"/>
      <x:c r="N53" s="9"/>
      <x:c r="O53" s="9"/>
      <x:c r="P53" s="9"/>
      <x:c r="Q53" s="9"/>
      <x:c r="R53" s="9"/>
      <x:c r="S53" s="9"/>
      <x:c r="T53" s="9"/>
      <x:c r="U53" s="9"/>
      <x:c r="V53" s="9"/>
      <x:c r="W53" s="9"/>
      <x:c r="X53" s="9"/>
      <x:c r="Y53" s="9"/>
      <x:c r="Z53" s="9"/>
      <x:c r="AA53" s="9"/>
      <x:c r="AB53" s="9"/>
      <x:c r="AC53" s="9"/>
      <x:c r="AD53" s="9"/>
      <x:c r="AE53" s="9"/>
      <x:c r="AF53" s="9"/>
      <x:c r="AG53" s="9"/>
      <x:c r="AH53" s="9"/>
    </x:row>
    <x:row r="54" ht="23" customHeight="1">
      <x:c r="A54" s="9"/>
      <x:c r="B54" s="9"/>
      <x:c r="C54" s="9"/>
      <x:c r="D54" s="9"/>
      <x:c r="E54" s="9"/>
      <x:c r="F54" s="9"/>
      <x:c r="G54" s="9"/>
      <x:c r="H54" s="9"/>
      <x:c r="I54" s="9"/>
      <x:c r="J54" s="9"/>
      <x:c r="K54" s="9"/>
      <x:c r="L54" s="9"/>
      <x:c r="M54" s="9"/>
      <x:c r="N54" s="9"/>
      <x:c r="O54" s="9"/>
      <x:c r="P54" s="9"/>
      <x:c r="Q54" s="9"/>
      <x:c r="R54" s="9"/>
      <x:c r="S54" s="9"/>
      <x:c r="T54" s="9"/>
      <x:c r="U54" s="9"/>
      <x:c r="V54" s="9"/>
      <x:c r="W54" s="9"/>
      <x:c r="X54" s="9"/>
      <x:c r="Y54" s="9"/>
      <x:c r="Z54" s="9"/>
      <x:c r="AA54" s="9"/>
      <x:c r="AB54" s="9"/>
      <x:c r="AC54" s="9"/>
      <x:c r="AD54" s="9"/>
      <x:c r="AE54" s="9"/>
      <x:c r="AF54" s="9"/>
      <x:c r="AG54" s="9"/>
      <x:c r="AH54" s="9"/>
    </x:row>
    <x:row r="55" ht="23" customHeight="1">
      <x:c r="A55" s="9"/>
      <x:c r="B55" s="9"/>
      <x:c r="C55" s="9"/>
      <x:c r="D55" s="9"/>
      <x:c r="E55" s="9"/>
      <x:c r="F55" s="9"/>
      <x:c r="G55" s="9"/>
      <x:c r="H55" s="9"/>
      <x:c r="I55" s="9"/>
      <x:c r="J55" s="9"/>
      <x:c r="K55" s="9"/>
      <x:c r="L55" s="9"/>
      <x:c r="M55" s="9"/>
      <x:c r="N55" s="9"/>
      <x:c r="O55" s="9"/>
      <x:c r="P55" s="9"/>
      <x:c r="Q55" s="9"/>
      <x:c r="R55" s="9"/>
      <x:c r="S55" s="9"/>
      <x:c r="T55" s="9"/>
      <x:c r="U55" s="9"/>
      <x:c r="V55" s="9"/>
      <x:c r="W55" s="9"/>
      <x:c r="X55" s="9"/>
      <x:c r="Y55" s="9"/>
      <x:c r="Z55" s="9"/>
      <x:c r="AA55" s="9"/>
      <x:c r="AB55" s="9"/>
      <x:c r="AC55" s="9"/>
      <x:c r="AD55" s="9"/>
      <x:c r="AE55" s="9"/>
      <x:c r="AF55" s="9"/>
      <x:c r="AG55" s="9"/>
      <x:c r="AH55" s="9"/>
    </x:row>
    <x:row r="56" ht="23" customHeight="1">
      <x:c r="A56" s="9"/>
      <x:c r="B56" s="9"/>
      <x:c r="C56" s="9"/>
      <x:c r="D56" s="9"/>
      <x:c r="E56" s="9"/>
      <x:c r="F56" s="9"/>
      <x:c r="G56" s="9"/>
      <x:c r="H56" s="9"/>
      <x:c r="I56" s="9"/>
      <x:c r="J56" s="9"/>
      <x:c r="K56" s="9"/>
      <x:c r="L56" s="9"/>
      <x:c r="M56" s="9"/>
      <x:c r="N56" s="9"/>
      <x:c r="O56" s="9"/>
      <x:c r="P56" s="9"/>
      <x:c r="Q56" s="9"/>
      <x:c r="R56" s="9"/>
      <x:c r="S56" s="9"/>
      <x:c r="T56" s="9"/>
      <x:c r="U56" s="9"/>
      <x:c r="V56" s="9"/>
      <x:c r="W56" s="9"/>
      <x:c r="X56" s="9"/>
      <x:c r="Y56" s="9"/>
      <x:c r="Z56" s="9"/>
      <x:c r="AA56" s="9"/>
      <x:c r="AB56" s="9"/>
      <x:c r="AC56" s="9"/>
      <x:c r="AD56" s="9"/>
      <x:c r="AE56" s="9"/>
      <x:c r="AF56" s="9"/>
      <x:c r="AG56" s="9"/>
      <x:c r="AH56" s="9"/>
    </x:row>
    <x:row r="57" ht="23" customHeight="1">
      <x:c r="A57" s="9"/>
      <x:c r="B57" s="9"/>
      <x:c r="C57" s="9"/>
      <x:c r="D57" s="9"/>
      <x:c r="E57" s="9"/>
      <x:c r="F57" s="9"/>
      <x:c r="G57" s="9"/>
      <x:c r="H57" s="9"/>
      <x:c r="I57" s="9"/>
      <x:c r="J57" s="9"/>
      <x:c r="K57" s="9"/>
      <x:c r="L57" s="9"/>
      <x:c r="M57" s="9"/>
      <x:c r="N57" s="9"/>
      <x:c r="O57" s="9"/>
      <x:c r="P57" s="9"/>
      <x:c r="Q57" s="9"/>
      <x:c r="R57" s="9"/>
      <x:c r="S57" s="9"/>
      <x:c r="T57" s="9"/>
      <x:c r="U57" s="9"/>
      <x:c r="V57" s="9"/>
      <x:c r="W57" s="9"/>
      <x:c r="X57" s="9"/>
      <x:c r="Y57" s="9"/>
      <x:c r="Z57" s="9"/>
      <x:c r="AA57" s="9"/>
      <x:c r="AB57" s="9"/>
      <x:c r="AC57" s="9"/>
      <x:c r="AD57" s="9"/>
      <x:c r="AE57" s="9"/>
      <x:c r="AF57" s="9"/>
      <x:c r="AG57" s="9"/>
      <x:c r="AH57" s="9"/>
    </x:row>
    <x:row r="58" ht="23" customHeight="1">
      <x:c r="A58" s="9"/>
      <x:c r="B58" s="9"/>
      <x:c r="C58" s="9"/>
      <x:c r="D58" s="9"/>
      <x:c r="E58" s="9"/>
      <x:c r="F58" s="9"/>
      <x:c r="G58" s="9"/>
      <x:c r="H58" s="9"/>
      <x:c r="I58" s="9"/>
      <x:c r="J58" s="9"/>
      <x:c r="K58" s="9"/>
      <x:c r="L58" s="9"/>
      <x:c r="M58" s="9"/>
      <x:c r="N58" s="9"/>
      <x:c r="O58" s="9"/>
      <x:c r="P58" s="9"/>
      <x:c r="Q58" s="9"/>
      <x:c r="R58" s="9"/>
      <x:c r="S58" s="9"/>
      <x:c r="T58" s="9"/>
      <x:c r="U58" s="9"/>
      <x:c r="V58" s="9"/>
      <x:c r="W58" s="9"/>
      <x:c r="X58" s="9"/>
      <x:c r="Y58" s="9"/>
      <x:c r="Z58" s="9"/>
      <x:c r="AA58" s="9"/>
      <x:c r="AB58" s="9"/>
      <x:c r="AC58" s="9"/>
      <x:c r="AD58" s="9"/>
      <x:c r="AE58" s="9"/>
      <x:c r="AF58" s="9"/>
      <x:c r="AG58" s="9"/>
      <x:c r="AH58" s="9"/>
    </x:row>
    <x:row r="59" ht="23" customHeight="1">
      <x:c r="A59" s="9"/>
      <x:c r="B59" s="9"/>
      <x:c r="C59" s="9"/>
      <x:c r="D59" s="9"/>
      <x:c r="E59" s="9"/>
      <x:c r="F59" s="9"/>
      <x:c r="G59" s="9"/>
      <x:c r="H59" s="9"/>
      <x:c r="I59" s="9"/>
      <x:c r="J59" s="9"/>
      <x:c r="K59" s="9"/>
      <x:c r="L59" s="9"/>
      <x:c r="M59" s="9"/>
      <x:c r="N59" s="9"/>
      <x:c r="O59" s="9"/>
      <x:c r="P59" s="9"/>
      <x:c r="Q59" s="9"/>
      <x:c r="R59" s="9"/>
      <x:c r="S59" s="9"/>
      <x:c r="T59" s="9"/>
      <x:c r="U59" s="9"/>
      <x:c r="V59" s="9"/>
      <x:c r="W59" s="9"/>
      <x:c r="X59" s="9"/>
      <x:c r="Y59" s="9"/>
      <x:c r="Z59" s="9"/>
      <x:c r="AA59" s="9"/>
      <x:c r="AB59" s="9"/>
      <x:c r="AC59" s="9"/>
      <x:c r="AD59" s="9"/>
      <x:c r="AE59" s="9"/>
      <x:c r="AF59" s="9"/>
      <x:c r="AG59" s="9"/>
      <x:c r="AH59" s="9"/>
    </x:row>
    <x:row r="60" ht="23" customHeight="1">
      <x:c r="A60" s="9"/>
      <x:c r="B60" s="9"/>
      <x:c r="C60" s="9"/>
      <x:c r="D60" s="9"/>
      <x:c r="E60" s="9"/>
      <x:c r="F60" s="9"/>
      <x:c r="G60" s="9"/>
      <x:c r="H60" s="9"/>
      <x:c r="I60" s="9"/>
      <x:c r="J60" s="9"/>
      <x:c r="K60" s="9"/>
      <x:c r="L60" s="9"/>
      <x:c r="M60" s="9"/>
      <x:c r="N60" s="9"/>
      <x:c r="O60" s="9"/>
      <x:c r="P60" s="9"/>
      <x:c r="Q60" s="9"/>
      <x:c r="R60" s="9"/>
      <x:c r="S60" s="9"/>
      <x:c r="T60" s="9"/>
      <x:c r="U60" s="9"/>
      <x:c r="V60" s="9"/>
      <x:c r="W60" s="9"/>
      <x:c r="X60" s="9"/>
      <x:c r="Y60" s="9"/>
      <x:c r="Z60" s="9"/>
      <x:c r="AA60" s="9"/>
      <x:c r="AB60" s="9"/>
      <x:c r="AC60" s="9"/>
      <x:c r="AD60" s="9"/>
      <x:c r="AE60" s="9"/>
      <x:c r="AF60" s="9"/>
      <x:c r="AG60" s="9"/>
      <x:c r="AH60" s="9"/>
    </x:row>
    <x:row r="61" ht="23" customHeight="1">
      <x:c r="A61" s="9"/>
      <x:c r="B61" s="9"/>
      <x:c r="C61" s="9"/>
      <x:c r="D61" s="9"/>
      <x:c r="E61" s="9"/>
      <x:c r="F61" s="9"/>
      <x:c r="G61" s="9"/>
      <x:c r="H61" s="9"/>
      <x:c r="I61" s="9"/>
      <x:c r="J61" s="9"/>
      <x:c r="K61" s="9"/>
      <x:c r="L61" s="9"/>
      <x:c r="M61" s="9"/>
      <x:c r="N61" s="9"/>
      <x:c r="O61" s="9"/>
      <x:c r="P61" s="9"/>
      <x:c r="Q61" s="9"/>
      <x:c r="R61" s="9"/>
      <x:c r="S61" s="9"/>
      <x:c r="T61" s="9"/>
      <x:c r="U61" s="9"/>
      <x:c r="V61" s="9"/>
      <x:c r="W61" s="9"/>
      <x:c r="X61" s="9"/>
      <x:c r="Y61" s="9"/>
      <x:c r="Z61" s="9"/>
      <x:c r="AA61" s="9"/>
      <x:c r="AB61" s="9"/>
      <x:c r="AC61" s="9"/>
      <x:c r="AD61" s="9"/>
      <x:c r="AE61" s="9"/>
      <x:c r="AF61" s="9"/>
      <x:c r="AG61" s="9"/>
      <x:c r="AH61" s="9"/>
    </x:row>
    <x:row r="62" ht="23" customHeight="1">
      <x:c r="A62" s="9"/>
      <x:c r="B62" s="9"/>
      <x:c r="C62" s="9"/>
      <x:c r="D62" s="9"/>
      <x:c r="E62" s="9"/>
      <x:c r="F62" s="9"/>
      <x:c r="G62" s="9"/>
      <x:c r="H62" s="9"/>
      <x:c r="I62" s="9"/>
      <x:c r="J62" s="9"/>
      <x:c r="K62" s="9"/>
      <x:c r="L62" s="9"/>
      <x:c r="M62" s="9"/>
      <x:c r="N62" s="9"/>
      <x:c r="O62" s="9"/>
      <x:c r="P62" s="9"/>
      <x:c r="Q62" s="9"/>
      <x:c r="R62" s="9"/>
      <x:c r="S62" s="9"/>
      <x:c r="T62" s="9"/>
      <x:c r="U62" s="9"/>
      <x:c r="V62" s="9"/>
      <x:c r="W62" s="9"/>
      <x:c r="X62" s="9"/>
      <x:c r="Y62" s="9"/>
      <x:c r="Z62" s="9"/>
      <x:c r="AA62" s="9"/>
      <x:c r="AB62" s="9"/>
      <x:c r="AC62" s="9"/>
      <x:c r="AD62" s="9"/>
      <x:c r="AE62" s="9"/>
      <x:c r="AF62" s="9"/>
      <x:c r="AG62" s="9"/>
      <x:c r="AH62" s="9"/>
    </x:row>
    <x:row r="63" ht="23" customHeight="1">
      <x:c r="A63" s="9"/>
      <x:c r="B63" s="9"/>
      <x:c r="C63" s="9"/>
      <x:c r="D63" s="9"/>
      <x:c r="E63" s="9"/>
      <x:c r="F63" s="9"/>
      <x:c r="G63" s="9"/>
      <x:c r="H63" s="9"/>
      <x:c r="I63" s="9"/>
      <x:c r="J63" s="9"/>
      <x:c r="K63" s="9"/>
      <x:c r="L63" s="9"/>
      <x:c r="M63" s="9"/>
      <x:c r="N63" s="9"/>
      <x:c r="O63" s="9"/>
      <x:c r="P63" s="9"/>
      <x:c r="Q63" s="9"/>
      <x:c r="R63" s="9"/>
      <x:c r="S63" s="9"/>
      <x:c r="T63" s="9"/>
      <x:c r="U63" s="9"/>
      <x:c r="V63" s="9"/>
      <x:c r="W63" s="9"/>
      <x:c r="X63" s="9"/>
      <x:c r="Y63" s="9"/>
      <x:c r="Z63" s="9"/>
      <x:c r="AA63" s="9"/>
      <x:c r="AB63" s="9"/>
      <x:c r="AC63" s="9"/>
      <x:c r="AD63" s="9"/>
      <x:c r="AE63" s="9"/>
      <x:c r="AF63" s="9"/>
      <x:c r="AG63" s="9"/>
      <x:c r="AH63" s="9"/>
    </x:row>
    <x:row r="64" ht="23" customHeight="1">
      <x:c r="A64" s="9"/>
      <x:c r="B64" s="9"/>
      <x:c r="C64" s="9"/>
      <x:c r="D64" s="9"/>
      <x:c r="E64" s="9"/>
      <x:c r="F64" s="9"/>
      <x:c r="G64" s="9"/>
      <x:c r="H64" s="9"/>
      <x:c r="I64" s="9"/>
      <x:c r="J64" s="9"/>
      <x:c r="K64" s="9"/>
      <x:c r="L64" s="9"/>
      <x:c r="M64" s="9"/>
      <x:c r="N64" s="9"/>
      <x:c r="O64" s="9"/>
      <x:c r="P64" s="9"/>
      <x:c r="Q64" s="9"/>
      <x:c r="R64" s="9"/>
      <x:c r="S64" s="9"/>
      <x:c r="T64" s="9"/>
      <x:c r="U64" s="9"/>
      <x:c r="V64" s="9"/>
      <x:c r="W64" s="9"/>
      <x:c r="X64" s="9"/>
      <x:c r="Y64" s="9"/>
      <x:c r="Z64" s="9"/>
      <x:c r="AA64" s="9"/>
      <x:c r="AB64" s="9"/>
      <x:c r="AC64" s="9"/>
      <x:c r="AD64" s="9"/>
      <x:c r="AE64" s="9"/>
      <x:c r="AF64" s="9"/>
      <x:c r="AG64" s="9"/>
      <x:c r="AH64" s="9"/>
    </x:row>
    <x:row r="65" ht="23" customHeight="1">
      <x:c r="A65" s="9"/>
      <x:c r="B65" s="9"/>
      <x:c r="C65" s="9"/>
      <x:c r="D65" s="9"/>
      <x:c r="E65" s="9"/>
      <x:c r="F65" s="9"/>
      <x:c r="G65" s="9"/>
      <x:c r="H65" s="9"/>
      <x:c r="I65" s="9"/>
      <x:c r="J65" s="9"/>
      <x:c r="K65" s="9"/>
      <x:c r="L65" s="9"/>
      <x:c r="M65" s="9"/>
      <x:c r="N65" s="9"/>
      <x:c r="O65" s="9"/>
      <x:c r="P65" s="9"/>
      <x:c r="Q65" s="9"/>
      <x:c r="R65" s="9"/>
      <x:c r="S65" s="9"/>
      <x:c r="T65" s="9"/>
      <x:c r="U65" s="9"/>
      <x:c r="V65" s="9"/>
      <x:c r="W65" s="9"/>
      <x:c r="X65" s="9"/>
      <x:c r="Y65" s="9"/>
      <x:c r="Z65" s="9"/>
      <x:c r="AA65" s="9"/>
      <x:c r="AB65" s="9"/>
      <x:c r="AC65" s="9"/>
      <x:c r="AD65" s="9"/>
      <x:c r="AE65" s="9"/>
      <x:c r="AF65" s="9"/>
      <x:c r="AG65" s="9"/>
      <x:c r="AH65" s="9"/>
    </x:row>
    <x:row r="66" ht="23" customHeight="1">
      <x:c r="A66" s="9"/>
      <x:c r="B66" s="9"/>
      <x:c r="C66" s="9"/>
      <x:c r="D66" s="9"/>
      <x:c r="E66" s="9"/>
      <x:c r="F66" s="9"/>
      <x:c r="G66" s="9"/>
      <x:c r="H66" s="9"/>
      <x:c r="I66" s="9"/>
      <x:c r="J66" s="9"/>
      <x:c r="K66" s="9"/>
      <x:c r="L66" s="9"/>
      <x:c r="M66" s="9"/>
      <x:c r="N66" s="9"/>
      <x:c r="O66" s="9"/>
      <x:c r="P66" s="9"/>
      <x:c r="Q66" s="9"/>
      <x:c r="R66" s="9"/>
      <x:c r="S66" s="9"/>
      <x:c r="T66" s="9"/>
      <x:c r="U66" s="9"/>
      <x:c r="V66" s="9"/>
      <x:c r="W66" s="9"/>
      <x:c r="X66" s="9"/>
      <x:c r="Y66" s="9"/>
      <x:c r="Z66" s="9"/>
      <x:c r="AA66" s="9"/>
      <x:c r="AB66" s="9"/>
      <x:c r="AC66" s="9"/>
      <x:c r="AD66" s="9"/>
      <x:c r="AE66" s="9"/>
      <x:c r="AF66" s="9"/>
      <x:c r="AG66" s="9"/>
      <x:c r="AH66" s="9"/>
    </x:row>
    <x:row r="67" ht="23" customHeight="1">
      <x:c r="A67" s="9"/>
      <x:c r="B67" s="9"/>
      <x:c r="C67" s="9"/>
      <x:c r="D67" s="9"/>
      <x:c r="E67" s="9"/>
      <x:c r="F67" s="9"/>
      <x:c r="G67" s="9"/>
      <x:c r="H67" s="9"/>
      <x:c r="I67" s="9"/>
      <x:c r="J67" s="9"/>
      <x:c r="K67" s="9"/>
      <x:c r="L67" s="9"/>
      <x:c r="M67" s="9"/>
      <x:c r="N67" s="9"/>
      <x:c r="O67" s="9"/>
      <x:c r="P67" s="9"/>
      <x:c r="Q67" s="9"/>
      <x:c r="R67" s="9"/>
      <x:c r="S67" s="9"/>
      <x:c r="T67" s="9"/>
      <x:c r="U67" s="9"/>
      <x:c r="V67" s="9"/>
      <x:c r="W67" s="9"/>
      <x:c r="X67" s="9"/>
      <x:c r="Y67" s="9"/>
      <x:c r="Z67" s="9"/>
      <x:c r="AA67" s="9"/>
      <x:c r="AB67" s="9"/>
      <x:c r="AC67" s="9"/>
      <x:c r="AD67" s="9"/>
      <x:c r="AE67" s="9"/>
      <x:c r="AF67" s="9"/>
      <x:c r="AG67" s="9"/>
      <x:c r="AH67" s="9"/>
    </x:row>
    <x:row r="68" ht="23" customHeight="1">
      <x:c r="A68" s="9"/>
      <x:c r="B68" s="9"/>
      <x:c r="C68" s="9"/>
      <x:c r="D68" s="9"/>
      <x:c r="E68" s="9"/>
      <x:c r="F68" s="9"/>
      <x:c r="G68" s="9"/>
      <x:c r="H68" s="9"/>
      <x:c r="I68" s="9"/>
      <x:c r="J68" s="9"/>
      <x:c r="K68" s="9"/>
      <x:c r="L68" s="9"/>
      <x:c r="M68" s="9"/>
      <x:c r="N68" s="9"/>
      <x:c r="O68" s="9"/>
      <x:c r="P68" s="9"/>
      <x:c r="Q68" s="9"/>
      <x:c r="R68" s="9"/>
      <x:c r="S68" s="9"/>
      <x:c r="T68" s="9"/>
      <x:c r="U68" s="9"/>
      <x:c r="V68" s="9"/>
      <x:c r="W68" s="9"/>
      <x:c r="X68" s="9"/>
      <x:c r="Y68" s="9"/>
      <x:c r="Z68" s="9"/>
      <x:c r="AA68" s="9"/>
      <x:c r="AB68" s="9"/>
      <x:c r="AC68" s="9"/>
      <x:c r="AD68" s="9"/>
      <x:c r="AE68" s="9"/>
      <x:c r="AF68" s="9"/>
      <x:c r="AG68" s="9"/>
      <x:c r="AH68" s="9"/>
    </x:row>
    <x:row r="69" ht="23" customHeight="1">
      <x:c r="A69" s="9"/>
      <x:c r="B69" s="9"/>
      <x:c r="C69" s="9"/>
      <x:c r="D69" s="9"/>
      <x:c r="E69" s="9"/>
      <x:c r="F69" s="9"/>
      <x:c r="G69" s="9"/>
      <x:c r="H69" s="9"/>
      <x:c r="I69" s="9"/>
      <x:c r="J69" s="9"/>
      <x:c r="K69" s="9"/>
      <x:c r="L69" s="9"/>
      <x:c r="M69" s="9"/>
      <x:c r="N69" s="9"/>
      <x:c r="O69" s="9"/>
      <x:c r="P69" s="9"/>
      <x:c r="Q69" s="9"/>
      <x:c r="R69" s="9"/>
      <x:c r="S69" s="9"/>
      <x:c r="T69" s="9"/>
      <x:c r="U69" s="9"/>
      <x:c r="V69" s="9"/>
      <x:c r="W69" s="9"/>
      <x:c r="X69" s="9"/>
      <x:c r="Y69" s="9"/>
      <x:c r="Z69" s="9"/>
      <x:c r="AA69" s="9"/>
      <x:c r="AB69" s="9"/>
      <x:c r="AC69" s="9"/>
      <x:c r="AD69" s="9"/>
      <x:c r="AE69" s="9"/>
      <x:c r="AF69" s="9"/>
      <x:c r="AG69" s="9"/>
      <x:c r="AH69" s="9"/>
    </x:row>
    <x:row r="70" ht="23" customHeight="1">
      <x:c r="A70" s="9"/>
      <x:c r="B70" s="9"/>
      <x:c r="C70" s="9"/>
      <x:c r="D70" s="9"/>
      <x:c r="E70" s="9"/>
      <x:c r="F70" s="9"/>
      <x:c r="G70" s="9"/>
      <x:c r="H70" s="9"/>
      <x:c r="I70" s="9"/>
      <x:c r="J70" s="9"/>
      <x:c r="K70" s="9"/>
      <x:c r="L70" s="9"/>
      <x:c r="M70" s="9"/>
      <x:c r="N70" s="9"/>
      <x:c r="O70" s="9"/>
      <x:c r="P70" s="9"/>
      <x:c r="Q70" s="9"/>
      <x:c r="R70" s="9"/>
      <x:c r="S70" s="9"/>
      <x:c r="T70" s="9"/>
      <x:c r="U70" s="9"/>
      <x:c r="V70" s="9"/>
      <x:c r="W70" s="9"/>
      <x:c r="X70" s="9"/>
      <x:c r="Y70" s="9"/>
      <x:c r="Z70" s="9"/>
      <x:c r="AA70" s="9"/>
      <x:c r="AB70" s="9"/>
      <x:c r="AC70" s="9"/>
      <x:c r="AD70" s="9"/>
      <x:c r="AE70" s="9"/>
      <x:c r="AF70" s="9"/>
      <x:c r="AG70" s="9"/>
      <x:c r="AH70" s="9"/>
    </x:row>
    <x:row r="71" ht="23" customHeight="1">
      <x:c r="A71" s="9"/>
      <x:c r="B71" s="9"/>
      <x:c r="C71" s="9"/>
      <x:c r="D71" s="9"/>
      <x:c r="E71" s="9"/>
      <x:c r="F71" s="9"/>
      <x:c r="G71" s="9"/>
      <x:c r="H71" s="9"/>
      <x:c r="I71" s="9"/>
      <x:c r="J71" s="9"/>
      <x:c r="K71" s="9"/>
      <x:c r="L71" s="9"/>
      <x:c r="M71" s="9"/>
      <x:c r="N71" s="9"/>
      <x:c r="O71" s="9"/>
      <x:c r="P71" s="9"/>
      <x:c r="Q71" s="9"/>
      <x:c r="R71" s="9"/>
      <x:c r="S71" s="9"/>
      <x:c r="T71" s="9"/>
      <x:c r="U71" s="9"/>
      <x:c r="V71" s="9"/>
      <x:c r="W71" s="9"/>
      <x:c r="X71" s="9"/>
      <x:c r="Y71" s="9"/>
      <x:c r="Z71" s="9"/>
      <x:c r="AA71" s="9"/>
      <x:c r="AB71" s="9"/>
      <x:c r="AC71" s="9"/>
      <x:c r="AD71" s="9"/>
      <x:c r="AE71" s="9"/>
      <x:c r="AF71" s="9"/>
      <x:c r="AG71" s="9"/>
      <x:c r="AH71" s="9"/>
    </x:row>
    <x:row r="72" ht="23" customHeight="1">
      <x:c r="A72" s="9"/>
      <x:c r="B72" s="9"/>
      <x:c r="C72" s="9"/>
      <x:c r="D72" s="9"/>
      <x:c r="E72" s="9"/>
      <x:c r="F72" s="9"/>
      <x:c r="G72" s="9"/>
      <x:c r="H72" s="9"/>
      <x:c r="I72" s="9"/>
      <x:c r="J72" s="9"/>
      <x:c r="K72" s="9"/>
      <x:c r="L72" s="9"/>
      <x:c r="M72" s="9"/>
      <x:c r="N72" s="9"/>
      <x:c r="O72" s="9"/>
      <x:c r="P72" s="9"/>
      <x:c r="Q72" s="9"/>
      <x:c r="R72" s="9"/>
      <x:c r="S72" s="9"/>
      <x:c r="T72" s="9"/>
      <x:c r="U72" s="9"/>
      <x:c r="V72" s="9"/>
      <x:c r="W72" s="9"/>
      <x:c r="X72" s="9"/>
      <x:c r="Y72" s="9"/>
      <x:c r="Z72" s="9"/>
      <x:c r="AA72" s="9"/>
      <x:c r="AB72" s="9"/>
      <x:c r="AC72" s="9"/>
      <x:c r="AD72" s="9"/>
      <x:c r="AE72" s="9"/>
      <x:c r="AF72" s="9"/>
      <x:c r="AG72" s="9"/>
      <x:c r="AH72" s="9"/>
    </x:row>
    <x:row r="73" ht="23" customHeight="1">
      <x:c r="A73" s="9"/>
      <x:c r="B73" s="9"/>
      <x:c r="C73" s="9"/>
      <x:c r="D73" s="9"/>
      <x:c r="E73" s="9"/>
      <x:c r="F73" s="9"/>
      <x:c r="G73" s="9"/>
      <x:c r="H73" s="9"/>
      <x:c r="I73" s="9"/>
      <x:c r="J73" s="9"/>
      <x:c r="K73" s="9"/>
      <x:c r="L73" s="9"/>
      <x:c r="M73" s="9"/>
      <x:c r="N73" s="9"/>
      <x:c r="O73" s="9"/>
      <x:c r="P73" s="9"/>
      <x:c r="Q73" s="9"/>
      <x:c r="R73" s="9"/>
      <x:c r="S73" s="9"/>
      <x:c r="T73" s="9"/>
      <x:c r="U73" s="9"/>
      <x:c r="V73" s="9"/>
      <x:c r="W73" s="9"/>
      <x:c r="X73" s="9"/>
      <x:c r="Y73" s="9"/>
      <x:c r="Z73" s="9"/>
      <x:c r="AA73" s="9"/>
      <x:c r="AB73" s="9"/>
      <x:c r="AC73" s="9"/>
      <x:c r="AD73" s="9"/>
      <x:c r="AE73" s="9"/>
      <x:c r="AF73" s="9"/>
      <x:c r="AG73" s="9"/>
      <x:c r="AH73" s="9"/>
    </x:row>
    <x:row r="74" ht="23" customHeight="1">
      <x:c r="A74" s="9"/>
      <x:c r="B74" s="9"/>
      <x:c r="C74" s="9"/>
      <x:c r="D74" s="9"/>
      <x:c r="E74" s="9"/>
      <x:c r="F74" s="9"/>
      <x:c r="G74" s="9"/>
      <x:c r="H74" s="9"/>
      <x:c r="I74" s="9"/>
      <x:c r="J74" s="9"/>
      <x:c r="K74" s="9"/>
      <x:c r="L74" s="9"/>
      <x:c r="M74" s="9"/>
      <x:c r="N74" s="9"/>
      <x:c r="O74" s="9"/>
      <x:c r="P74" s="9"/>
      <x:c r="Q74" s="9"/>
      <x:c r="R74" s="9"/>
      <x:c r="S74" s="9"/>
      <x:c r="T74" s="9"/>
      <x:c r="U74" s="9"/>
      <x:c r="V74" s="9"/>
      <x:c r="W74" s="9"/>
      <x:c r="X74" s="9"/>
      <x:c r="Y74" s="9"/>
      <x:c r="Z74" s="9"/>
      <x:c r="AA74" s="9"/>
      <x:c r="AB74" s="9"/>
      <x:c r="AC74" s="9"/>
      <x:c r="AD74" s="9"/>
      <x:c r="AE74" s="9"/>
      <x:c r="AF74" s="9"/>
      <x:c r="AG74" s="9"/>
      <x:c r="AH74" s="9"/>
    </x:row>
    <x:row r="75" ht="23" customHeight="1">
      <x:c r="A75" s="9"/>
      <x:c r="B75" s="9"/>
      <x:c r="C75" s="9"/>
      <x:c r="D75" s="9"/>
      <x:c r="E75" s="9"/>
      <x:c r="F75" s="9"/>
      <x:c r="G75" s="9"/>
      <x:c r="H75" s="9"/>
      <x:c r="I75" s="9"/>
      <x:c r="J75" s="9"/>
      <x:c r="K75" s="9"/>
      <x:c r="L75" s="9"/>
      <x:c r="M75" s="9"/>
      <x:c r="N75" s="9"/>
      <x:c r="O75" s="9"/>
      <x:c r="P75" s="9"/>
      <x:c r="Q75" s="9"/>
      <x:c r="R75" s="9"/>
      <x:c r="S75" s="9"/>
      <x:c r="T75" s="9"/>
      <x:c r="U75" s="9"/>
      <x:c r="V75" s="9"/>
      <x:c r="W75" s="9"/>
      <x:c r="X75" s="9"/>
      <x:c r="Y75" s="9"/>
      <x:c r="Z75" s="9"/>
      <x:c r="AA75" s="9"/>
      <x:c r="AB75" s="9"/>
      <x:c r="AC75" s="9"/>
      <x:c r="AD75" s="9"/>
      <x:c r="AE75" s="9"/>
      <x:c r="AF75" s="9"/>
      <x:c r="AG75" s="9"/>
      <x:c r="AH75" s="9"/>
    </x:row>
    <x:row r="76" ht="23" customHeight="1">
      <x:c r="A76" s="9"/>
      <x:c r="B76" s="9"/>
      <x:c r="C76" s="9"/>
      <x:c r="D76" s="9"/>
      <x:c r="E76" s="9"/>
      <x:c r="F76" s="9"/>
      <x:c r="G76" s="9"/>
      <x:c r="H76" s="9"/>
      <x:c r="I76" s="9"/>
      <x:c r="J76" s="9"/>
      <x:c r="K76" s="9"/>
      <x:c r="L76" s="9"/>
      <x:c r="M76" s="9"/>
      <x:c r="N76" s="9"/>
      <x:c r="O76" s="9"/>
      <x:c r="P76" s="9"/>
      <x:c r="Q76" s="9"/>
      <x:c r="R76" s="9"/>
      <x:c r="S76" s="9"/>
      <x:c r="T76" s="9"/>
      <x:c r="U76" s="9"/>
      <x:c r="V76" s="9"/>
      <x:c r="W76" s="9"/>
      <x:c r="X76" s="9"/>
      <x:c r="Y76" s="9"/>
      <x:c r="Z76" s="9"/>
      <x:c r="AA76" s="9"/>
      <x:c r="AB76" s="9"/>
      <x:c r="AC76" s="9"/>
      <x:c r="AD76" s="9"/>
      <x:c r="AE76" s="9"/>
      <x:c r="AF76" s="9"/>
      <x:c r="AG76" s="9"/>
      <x:c r="AH76" s="9"/>
    </x:row>
    <x:row r="77" ht="23" customHeight="1">
      <x:c r="A77" s="9"/>
      <x:c r="B77" s="9"/>
      <x:c r="C77" s="9"/>
      <x:c r="D77" s="9"/>
      <x:c r="E77" s="9"/>
      <x:c r="F77" s="9"/>
      <x:c r="G77" s="9"/>
      <x:c r="H77" s="9"/>
      <x:c r="I77" s="9"/>
      <x:c r="J77" s="9"/>
      <x:c r="K77" s="9"/>
      <x:c r="L77" s="9"/>
      <x:c r="M77" s="9"/>
      <x:c r="N77" s="9"/>
      <x:c r="O77" s="9"/>
      <x:c r="P77" s="9"/>
      <x:c r="Q77" s="9"/>
      <x:c r="R77" s="9"/>
      <x:c r="S77" s="9"/>
      <x:c r="T77" s="9"/>
      <x:c r="U77" s="9"/>
      <x:c r="V77" s="9"/>
      <x:c r="W77" s="9"/>
      <x:c r="X77" s="9"/>
      <x:c r="Y77" s="9"/>
      <x:c r="Z77" s="9"/>
      <x:c r="AA77" s="9"/>
      <x:c r="AB77" s="9"/>
      <x:c r="AC77" s="9"/>
      <x:c r="AD77" s="9"/>
      <x:c r="AE77" s="9"/>
      <x:c r="AF77" s="9"/>
      <x:c r="AG77" s="9"/>
      <x:c r="AH77" s="9"/>
    </x:row>
    <x:row r="78" ht="23" customHeight="1">
      <x:c r="A78" s="9"/>
      <x:c r="B78" s="9"/>
      <x:c r="C78" s="9"/>
      <x:c r="D78" s="9"/>
      <x:c r="E78" s="9"/>
      <x:c r="F78" s="9"/>
      <x:c r="G78" s="9"/>
      <x:c r="H78" s="9"/>
      <x:c r="I78" s="9"/>
      <x:c r="J78" s="9"/>
      <x:c r="K78" s="9"/>
      <x:c r="L78" s="9"/>
      <x:c r="M78" s="9"/>
      <x:c r="N78" s="9"/>
      <x:c r="O78" s="9"/>
      <x:c r="P78" s="9"/>
      <x:c r="Q78" s="9"/>
      <x:c r="R78" s="9"/>
      <x:c r="S78" s="9"/>
      <x:c r="T78" s="9"/>
      <x:c r="U78" s="9"/>
      <x:c r="V78" s="9"/>
      <x:c r="W78" s="9"/>
      <x:c r="X78" s="9"/>
      <x:c r="Y78" s="9"/>
      <x:c r="Z78" s="9"/>
      <x:c r="AA78" s="9"/>
      <x:c r="AB78" s="9"/>
      <x:c r="AC78" s="9"/>
      <x:c r="AD78" s="9"/>
      <x:c r="AE78" s="9"/>
      <x:c r="AF78" s="9"/>
      <x:c r="AG78" s="9"/>
      <x:c r="AH78" s="9"/>
    </x:row>
    <x:row r="79" ht="23" customHeight="1">
      <x:c r="A79" s="9"/>
      <x:c r="B79" s="9"/>
      <x:c r="C79" s="9"/>
      <x:c r="D79" s="9"/>
      <x:c r="E79" s="9"/>
      <x:c r="F79" s="9"/>
      <x:c r="G79" s="9"/>
      <x:c r="H79" s="9"/>
      <x:c r="I79" s="9"/>
      <x:c r="J79" s="9"/>
      <x:c r="K79" s="9"/>
      <x:c r="L79" s="9"/>
      <x:c r="M79" s="9"/>
      <x:c r="N79" s="9"/>
      <x:c r="O79" s="9"/>
      <x:c r="P79" s="9"/>
      <x:c r="Q79" s="9"/>
      <x:c r="R79" s="9"/>
      <x:c r="S79" s="9"/>
      <x:c r="T79" s="9"/>
      <x:c r="U79" s="9"/>
      <x:c r="V79" s="9"/>
      <x:c r="W79" s="9"/>
      <x:c r="X79" s="9"/>
      <x:c r="Y79" s="9"/>
      <x:c r="Z79" s="9"/>
      <x:c r="AA79" s="9"/>
      <x:c r="AB79" s="9"/>
      <x:c r="AC79" s="9"/>
      <x:c r="AD79" s="9"/>
      <x:c r="AE79" s="9"/>
      <x:c r="AF79" s="9"/>
      <x:c r="AG79" s="9"/>
      <x:c r="AH79" s="9"/>
    </x:row>
    <x:row r="80" ht="23" customHeight="1">
      <x:c r="A80" s="9"/>
      <x:c r="B80" s="9"/>
      <x:c r="C80" s="9"/>
      <x:c r="D80" s="9"/>
      <x:c r="E80" s="9"/>
      <x:c r="F80" s="9"/>
      <x:c r="G80" s="9"/>
      <x:c r="H80" s="9"/>
      <x:c r="I80" s="9"/>
      <x:c r="J80" s="9"/>
      <x:c r="K80" s="9"/>
      <x:c r="L80" s="9"/>
      <x:c r="M80" s="9"/>
      <x:c r="N80" s="9"/>
      <x:c r="O80" s="9"/>
      <x:c r="P80" s="9"/>
      <x:c r="Q80" s="9"/>
      <x:c r="R80" s="9"/>
      <x:c r="S80" s="9"/>
      <x:c r="T80" s="9"/>
      <x:c r="U80" s="9"/>
      <x:c r="V80" s="9"/>
      <x:c r="W80" s="9"/>
      <x:c r="X80" s="9"/>
      <x:c r="Y80" s="9"/>
      <x:c r="Z80" s="9"/>
      <x:c r="AA80" s="9"/>
      <x:c r="AB80" s="9"/>
      <x:c r="AC80" s="9"/>
      <x:c r="AD80" s="9"/>
      <x:c r="AE80" s="9"/>
      <x:c r="AF80" s="9"/>
      <x:c r="AG80" s="9"/>
      <x:c r="AH80" s="9"/>
    </x:row>
    <x:row r="81" ht="23" customHeight="1">
      <x:c r="A81" s="9"/>
      <x:c r="B81" s="9"/>
      <x:c r="C81" s="9"/>
      <x:c r="D81" s="9"/>
      <x:c r="E81" s="9"/>
      <x:c r="F81" s="9"/>
      <x:c r="G81" s="9"/>
      <x:c r="H81" s="9"/>
      <x:c r="I81" s="9"/>
      <x:c r="J81" s="9"/>
      <x:c r="K81" s="9"/>
      <x:c r="L81" s="9"/>
      <x:c r="M81" s="9"/>
      <x:c r="N81" s="9"/>
      <x:c r="O81" s="9"/>
      <x:c r="P81" s="9"/>
      <x:c r="Q81" s="9"/>
      <x:c r="R81" s="9"/>
      <x:c r="S81" s="9"/>
      <x:c r="T81" s="9"/>
      <x:c r="U81" s="9"/>
      <x:c r="V81" s="9"/>
      <x:c r="W81" s="9"/>
      <x:c r="X81" s="9"/>
      <x:c r="Y81" s="9"/>
      <x:c r="Z81" s="9"/>
      <x:c r="AA81" s="9"/>
      <x:c r="AB81" s="9"/>
      <x:c r="AC81" s="9"/>
      <x:c r="AD81" s="9"/>
      <x:c r="AE81" s="9"/>
      <x:c r="AF81" s="9"/>
      <x:c r="AG81" s="9"/>
      <x:c r="AH81" s="9"/>
    </x:row>
    <x:row r="82" ht="23" customHeight="1">
      <x:c r="A82" s="9"/>
      <x:c r="B82" s="9"/>
      <x:c r="C82" s="9"/>
      <x:c r="D82" s="9"/>
      <x:c r="E82" s="9"/>
      <x:c r="F82" s="9"/>
      <x:c r="G82" s="9"/>
      <x:c r="H82" s="9"/>
      <x:c r="I82" s="9"/>
      <x:c r="J82" s="9"/>
      <x:c r="K82" s="9"/>
      <x:c r="L82" s="9"/>
      <x:c r="M82" s="9"/>
      <x:c r="N82" s="9"/>
      <x:c r="O82" s="9"/>
      <x:c r="P82" s="9"/>
      <x:c r="Q82" s="9"/>
      <x:c r="R82" s="9"/>
      <x:c r="S82" s="9"/>
      <x:c r="T82" s="9"/>
      <x:c r="U82" s="9"/>
      <x:c r="V82" s="9"/>
      <x:c r="W82" s="9"/>
      <x:c r="X82" s="9"/>
      <x:c r="Y82" s="9"/>
      <x:c r="Z82" s="9"/>
      <x:c r="AA82" s="9"/>
      <x:c r="AB82" s="9"/>
      <x:c r="AC82" s="9"/>
      <x:c r="AD82" s="9"/>
      <x:c r="AE82" s="9"/>
      <x:c r="AF82" s="9"/>
      <x:c r="AG82" s="9"/>
      <x:c r="AH82" s="9"/>
    </x:row>
    <x:row r="83" ht="23" customHeight="1">
      <x:c r="A83" s="9"/>
      <x:c r="B83" s="9"/>
      <x:c r="C83" s="9"/>
      <x:c r="D83" s="9"/>
      <x:c r="E83" s="9"/>
      <x:c r="F83" s="9"/>
      <x:c r="G83" s="9"/>
      <x:c r="H83" s="9"/>
      <x:c r="I83" s="9"/>
      <x:c r="J83" s="9"/>
      <x:c r="K83" s="9"/>
      <x:c r="L83" s="9"/>
      <x:c r="M83" s="9"/>
      <x:c r="N83" s="9"/>
      <x:c r="O83" s="9"/>
      <x:c r="P83" s="9"/>
      <x:c r="Q83" s="9"/>
      <x:c r="R83" s="9"/>
      <x:c r="S83" s="9"/>
      <x:c r="T83" s="9"/>
      <x:c r="U83" s="9"/>
      <x:c r="V83" s="9"/>
      <x:c r="W83" s="9"/>
      <x:c r="X83" s="9"/>
      <x:c r="Y83" s="9"/>
      <x:c r="Z83" s="9"/>
      <x:c r="AA83" s="9"/>
      <x:c r="AB83" s="9"/>
      <x:c r="AC83" s="9"/>
      <x:c r="AD83" s="9"/>
      <x:c r="AE83" s="9"/>
      <x:c r="AF83" s="9"/>
      <x:c r="AG83" s="9"/>
      <x:c r="AH83" s="9"/>
    </x:row>
    <x:row r="84" ht="23" customHeight="1">
      <x:c r="A84" s="9"/>
      <x:c r="B84" s="9"/>
      <x:c r="C84" s="9"/>
      <x:c r="D84" s="9"/>
      <x:c r="E84" s="9"/>
      <x:c r="F84" s="9"/>
      <x:c r="G84" s="9"/>
      <x:c r="H84" s="9"/>
      <x:c r="I84" s="9"/>
      <x:c r="J84" s="9"/>
      <x:c r="K84" s="9"/>
      <x:c r="L84" s="9"/>
      <x:c r="M84" s="9"/>
      <x:c r="N84" s="9"/>
      <x:c r="O84" s="9"/>
      <x:c r="P84" s="9"/>
      <x:c r="Q84" s="9"/>
      <x:c r="R84" s="9"/>
      <x:c r="S84" s="9"/>
      <x:c r="T84" s="9"/>
      <x:c r="U84" s="9"/>
      <x:c r="V84" s="9"/>
      <x:c r="W84" s="9"/>
      <x:c r="X84" s="9"/>
      <x:c r="Y84" s="9"/>
      <x:c r="Z84" s="9"/>
      <x:c r="AA84" s="9"/>
      <x:c r="AB84" s="9"/>
      <x:c r="AC84" s="9"/>
      <x:c r="AD84" s="9"/>
      <x:c r="AE84" s="9"/>
      <x:c r="AF84" s="9"/>
      <x:c r="AG84" s="9"/>
      <x:c r="AH84" s="9"/>
    </x:row>
    <x:row r="85" ht="23" customHeight="1">
      <x:c r="A85" s="9"/>
      <x:c r="B85" s="9"/>
      <x:c r="C85" s="9"/>
      <x:c r="D85" s="9"/>
      <x:c r="E85" s="9"/>
      <x:c r="F85" s="9"/>
      <x:c r="G85" s="9"/>
      <x:c r="H85" s="9"/>
      <x:c r="I85" s="9"/>
      <x:c r="J85" s="9"/>
      <x:c r="K85" s="9"/>
      <x:c r="L85" s="9"/>
      <x:c r="M85" s="9"/>
      <x:c r="N85" s="9"/>
      <x:c r="O85" s="9"/>
      <x:c r="P85" s="9"/>
      <x:c r="Q85" s="9"/>
      <x:c r="R85" s="9"/>
      <x:c r="S85" s="9"/>
      <x:c r="T85" s="9"/>
      <x:c r="U85" s="9"/>
      <x:c r="V85" s="9"/>
      <x:c r="W85" s="9"/>
      <x:c r="X85" s="9"/>
      <x:c r="Y85" s="9"/>
      <x:c r="Z85" s="9"/>
      <x:c r="AA85" s="9"/>
      <x:c r="AB85" s="9"/>
      <x:c r="AC85" s="9"/>
      <x:c r="AD85" s="9"/>
      <x:c r="AE85" s="9"/>
      <x:c r="AF85" s="9"/>
      <x:c r="AG85" s="9"/>
      <x:c r="AH85" s="9"/>
    </x:row>
    <x:row r="86" ht="23" customHeight="1">
      <x:c r="A86" s="9"/>
      <x:c r="B86" s="9"/>
      <x:c r="C86" s="9"/>
      <x:c r="D86" s="9"/>
      <x:c r="E86" s="9"/>
      <x:c r="F86" s="9"/>
      <x:c r="G86" s="9"/>
      <x:c r="H86" s="9"/>
      <x:c r="I86" s="9"/>
      <x:c r="J86" s="9"/>
      <x:c r="K86" s="9"/>
      <x:c r="L86" s="9"/>
      <x:c r="M86" s="9"/>
      <x:c r="N86" s="9"/>
      <x:c r="O86" s="9"/>
      <x:c r="P86" s="9"/>
      <x:c r="Q86" s="9"/>
      <x:c r="R86" s="9"/>
      <x:c r="S86" s="9"/>
      <x:c r="T86" s="9"/>
      <x:c r="U86" s="9"/>
      <x:c r="V86" s="9"/>
      <x:c r="W86" s="9"/>
      <x:c r="X86" s="9"/>
      <x:c r="Y86" s="9"/>
      <x:c r="Z86" s="9"/>
      <x:c r="AA86" s="9"/>
      <x:c r="AB86" s="9"/>
      <x:c r="AC86" s="9"/>
      <x:c r="AD86" s="9"/>
      <x:c r="AE86" s="9"/>
      <x:c r="AF86" s="9"/>
      <x:c r="AG86" s="9"/>
      <x:c r="AH86" s="9"/>
    </x:row>
    <x:row r="87" ht="23" customHeight="1">
      <x:c r="A87" s="9"/>
      <x:c r="B87" s="9"/>
      <x:c r="C87" s="9"/>
      <x:c r="D87" s="9"/>
      <x:c r="E87" s="9"/>
      <x:c r="F87" s="9"/>
      <x:c r="G87" s="9"/>
      <x:c r="H87" s="9"/>
      <x:c r="I87" s="9"/>
      <x:c r="J87" s="9"/>
      <x:c r="K87" s="9"/>
      <x:c r="L87" s="9"/>
      <x:c r="M87" s="9"/>
      <x:c r="N87" s="9"/>
      <x:c r="O87" s="9"/>
      <x:c r="P87" s="9"/>
      <x:c r="Q87" s="9"/>
      <x:c r="R87" s="9"/>
      <x:c r="S87" s="9"/>
      <x:c r="T87" s="9"/>
      <x:c r="U87" s="9"/>
      <x:c r="V87" s="9"/>
      <x:c r="W87" s="9"/>
      <x:c r="X87" s="9"/>
      <x:c r="Y87" s="9"/>
      <x:c r="Z87" s="9"/>
      <x:c r="AA87" s="9"/>
      <x:c r="AB87" s="9"/>
      <x:c r="AC87" s="9"/>
      <x:c r="AD87" s="9"/>
      <x:c r="AE87" s="9"/>
      <x:c r="AF87" s="9"/>
      <x:c r="AG87" s="9"/>
      <x:c r="AH87" s="9"/>
    </x:row>
    <x:row r="88" ht="23" customHeight="1">
      <x:c r="A88" s="9"/>
      <x:c r="B88" s="9"/>
      <x:c r="C88" s="9"/>
      <x:c r="D88" s="9"/>
      <x:c r="E88" s="9"/>
      <x:c r="F88" s="9"/>
      <x:c r="G88" s="9"/>
      <x:c r="H88" s="9"/>
      <x:c r="I88" s="9"/>
      <x:c r="J88" s="9"/>
      <x:c r="K88" s="9"/>
      <x:c r="L88" s="9"/>
      <x:c r="M88" s="9"/>
      <x:c r="N88" s="9"/>
      <x:c r="O88" s="9"/>
      <x:c r="P88" s="9"/>
      <x:c r="Q88" s="9"/>
      <x:c r="R88" s="9"/>
      <x:c r="S88" s="9"/>
      <x:c r="T88" s="9"/>
      <x:c r="U88" s="9"/>
      <x:c r="V88" s="9"/>
      <x:c r="W88" s="9"/>
      <x:c r="X88" s="9"/>
      <x:c r="Y88" s="9"/>
      <x:c r="Z88" s="9"/>
      <x:c r="AA88" s="9"/>
      <x:c r="AB88" s="9"/>
      <x:c r="AC88" s="9"/>
      <x:c r="AD88" s="9"/>
      <x:c r="AE88" s="9"/>
      <x:c r="AF88" s="9"/>
      <x:c r="AG88" s="9"/>
      <x:c r="AH88" s="9"/>
    </x:row>
    <x:row r="89" ht="23" customHeight="1">
      <x:c r="A89" s="9"/>
      <x:c r="B89" s="9"/>
      <x:c r="C89" s="9"/>
      <x:c r="D89" s="9"/>
      <x:c r="E89" s="9"/>
      <x:c r="F89" s="9"/>
      <x:c r="G89" s="9"/>
      <x:c r="H89" s="9"/>
      <x:c r="I89" s="9"/>
      <x:c r="J89" s="9"/>
      <x:c r="K89" s="9"/>
      <x:c r="L89" s="9"/>
      <x:c r="M89" s="9"/>
      <x:c r="N89" s="9"/>
      <x:c r="O89" s="9"/>
      <x:c r="P89" s="9"/>
      <x:c r="Q89" s="9"/>
      <x:c r="R89" s="9"/>
      <x:c r="S89" s="9"/>
      <x:c r="T89" s="9"/>
      <x:c r="U89" s="9"/>
      <x:c r="V89" s="9"/>
      <x:c r="W89" s="9"/>
      <x:c r="X89" s="9"/>
      <x:c r="Y89" s="9"/>
      <x:c r="Z89" s="9"/>
      <x:c r="AA89" s="9"/>
      <x:c r="AB89" s="9"/>
      <x:c r="AC89" s="9"/>
      <x:c r="AD89" s="9"/>
      <x:c r="AE89" s="9"/>
      <x:c r="AF89" s="9"/>
      <x:c r="AG89" s="9"/>
      <x:c r="AH89" s="9"/>
    </x:row>
    <x:row r="90" ht="23" customHeight="1">
      <x:c r="A90" s="9"/>
      <x:c r="B90" s="9"/>
      <x:c r="C90" s="9"/>
      <x:c r="D90" s="9"/>
      <x:c r="E90" s="9"/>
      <x:c r="F90" s="9"/>
      <x:c r="G90" s="9"/>
      <x:c r="H90" s="9"/>
      <x:c r="I90" s="9"/>
      <x:c r="J90" s="9"/>
      <x:c r="K90" s="9"/>
      <x:c r="L90" s="9"/>
      <x:c r="M90" s="9"/>
      <x:c r="N90" s="9"/>
      <x:c r="O90" s="9"/>
      <x:c r="P90" s="9"/>
      <x:c r="Q90" s="9"/>
      <x:c r="R90" s="9"/>
      <x:c r="S90" s="9"/>
      <x:c r="T90" s="9"/>
      <x:c r="U90" s="9"/>
      <x:c r="V90" s="9"/>
      <x:c r="W90" s="9"/>
      <x:c r="X90" s="9"/>
      <x:c r="Y90" s="9"/>
      <x:c r="Z90" s="9"/>
      <x:c r="AA90" s="9"/>
      <x:c r="AB90" s="9"/>
      <x:c r="AC90" s="9"/>
      <x:c r="AD90" s="9"/>
      <x:c r="AE90" s="9"/>
      <x:c r="AF90" s="9"/>
      <x:c r="AG90" s="9"/>
      <x:c r="AH90" s="9"/>
    </x:row>
    <x:row r="91" ht="23" customHeight="1">
      <x:c r="A91" s="9"/>
      <x:c r="B91" s="9"/>
      <x:c r="C91" s="9"/>
      <x:c r="D91" s="9"/>
      <x:c r="E91" s="9"/>
      <x:c r="F91" s="9"/>
      <x:c r="G91" s="9"/>
      <x:c r="H91" s="9"/>
      <x:c r="I91" s="9"/>
      <x:c r="J91" s="9"/>
      <x:c r="K91" s="9"/>
      <x:c r="L91" s="9"/>
      <x:c r="M91" s="9"/>
      <x:c r="N91" s="9"/>
      <x:c r="O91" s="9"/>
      <x:c r="P91" s="9"/>
      <x:c r="Q91" s="9"/>
      <x:c r="R91" s="9"/>
      <x:c r="S91" s="9"/>
      <x:c r="T91" s="9"/>
      <x:c r="U91" s="9"/>
      <x:c r="V91" s="9"/>
      <x:c r="W91" s="9"/>
      <x:c r="X91" s="9"/>
      <x:c r="Y91" s="9"/>
      <x:c r="Z91" s="9"/>
      <x:c r="AA91" s="9"/>
      <x:c r="AB91" s="9"/>
      <x:c r="AC91" s="9"/>
      <x:c r="AD91" s="9"/>
      <x:c r="AE91" s="9"/>
      <x:c r="AF91" s="9"/>
      <x:c r="AG91" s="9"/>
      <x:c r="AH91" s="9"/>
    </x:row>
    <x:row r="92" ht="23" customHeight="1">
      <x:c r="A92" s="9"/>
      <x:c r="B92" s="9"/>
      <x:c r="C92" s="9"/>
      <x:c r="D92" s="9"/>
      <x:c r="E92" s="9"/>
      <x:c r="F92" s="9"/>
      <x:c r="G92" s="9"/>
      <x:c r="H92" s="9"/>
      <x:c r="I92" s="9"/>
      <x:c r="J92" s="9"/>
      <x:c r="K92" s="9"/>
      <x:c r="L92" s="9"/>
      <x:c r="M92" s="9"/>
      <x:c r="N92" s="9"/>
      <x:c r="O92" s="9"/>
      <x:c r="P92" s="9"/>
      <x:c r="Q92" s="9"/>
      <x:c r="R92" s="9"/>
      <x:c r="S92" s="9"/>
      <x:c r="T92" s="9"/>
      <x:c r="U92" s="9"/>
      <x:c r="V92" s="9"/>
      <x:c r="W92" s="9"/>
      <x:c r="X92" s="9"/>
      <x:c r="Y92" s="9"/>
      <x:c r="Z92" s="9"/>
      <x:c r="AA92" s="9"/>
      <x:c r="AB92" s="9"/>
      <x:c r="AC92" s="9"/>
      <x:c r="AD92" s="9"/>
      <x:c r="AE92" s="9"/>
      <x:c r="AF92" s="9"/>
      <x:c r="AG92" s="9"/>
      <x:c r="AH92" s="9"/>
    </x:row>
    <x:row r="93" ht="23" customHeight="1">
      <x:c r="A93" s="9"/>
      <x:c r="B93" s="9"/>
      <x:c r="C93" s="9"/>
      <x:c r="D93" s="9"/>
      <x:c r="E93" s="9"/>
      <x:c r="F93" s="9"/>
      <x:c r="G93" s="9"/>
      <x:c r="H93" s="9"/>
      <x:c r="I93" s="9"/>
      <x:c r="J93" s="9"/>
      <x:c r="K93" s="9"/>
      <x:c r="L93" s="9"/>
      <x:c r="M93" s="9"/>
      <x:c r="N93" s="9"/>
      <x:c r="O93" s="9"/>
      <x:c r="P93" s="9"/>
      <x:c r="Q93" s="9"/>
      <x:c r="R93" s="9"/>
      <x:c r="S93" s="9"/>
      <x:c r="T93" s="9"/>
      <x:c r="U93" s="9"/>
      <x:c r="V93" s="9"/>
      <x:c r="W93" s="9"/>
      <x:c r="X93" s="9"/>
      <x:c r="Y93" s="9"/>
      <x:c r="Z93" s="9"/>
      <x:c r="AA93" s="9"/>
      <x:c r="AB93" s="9"/>
      <x:c r="AC93" s="9"/>
      <x:c r="AD93" s="9"/>
      <x:c r="AE93" s="9"/>
      <x:c r="AF93" s="9"/>
      <x:c r="AG93" s="9"/>
      <x:c r="AH93" s="9"/>
    </x:row>
    <x:row r="94" ht="23" customHeight="1">
      <x:c r="A94" s="9"/>
      <x:c r="B94" s="9"/>
      <x:c r="C94" s="9"/>
      <x:c r="D94" s="9"/>
      <x:c r="E94" s="9"/>
      <x:c r="F94" s="9"/>
      <x:c r="G94" s="9"/>
      <x:c r="H94" s="9"/>
      <x:c r="I94" s="9"/>
      <x:c r="J94" s="9"/>
      <x:c r="K94" s="9"/>
      <x:c r="L94" s="9"/>
      <x:c r="M94" s="9"/>
      <x:c r="N94" s="9"/>
      <x:c r="O94" s="9"/>
      <x:c r="P94" s="9"/>
      <x:c r="Q94" s="9"/>
      <x:c r="R94" s="9"/>
      <x:c r="S94" s="9"/>
      <x:c r="T94" s="9"/>
      <x:c r="U94" s="9"/>
      <x:c r="V94" s="9"/>
      <x:c r="W94" s="9"/>
      <x:c r="X94" s="9"/>
      <x:c r="Y94" s="9"/>
      <x:c r="Z94" s="9"/>
      <x:c r="AA94" s="9"/>
      <x:c r="AB94" s="9"/>
      <x:c r="AC94" s="9"/>
      <x:c r="AD94" s="9"/>
      <x:c r="AE94" s="9"/>
      <x:c r="AF94" s="9"/>
      <x:c r="AG94" s="9"/>
      <x:c r="AH94" s="9"/>
    </x:row>
    <x:row r="95" ht="23" customHeight="1">
      <x:c r="A95" s="9"/>
      <x:c r="B95" s="9"/>
      <x:c r="C95" s="9"/>
      <x:c r="D95" s="9"/>
      <x:c r="E95" s="9"/>
      <x:c r="F95" s="9"/>
      <x:c r="G95" s="9"/>
      <x:c r="H95" s="9"/>
      <x:c r="I95" s="9"/>
      <x:c r="J95" s="9"/>
      <x:c r="K95" s="9"/>
      <x:c r="L95" s="9"/>
      <x:c r="M95" s="9"/>
      <x:c r="N95" s="9"/>
      <x:c r="O95" s="9"/>
      <x:c r="P95" s="9"/>
      <x:c r="Q95" s="9"/>
      <x:c r="R95" s="9"/>
      <x:c r="S95" s="9"/>
      <x:c r="T95" s="9"/>
      <x:c r="U95" s="9"/>
      <x:c r="V95" s="9"/>
      <x:c r="W95" s="9"/>
      <x:c r="X95" s="9"/>
      <x:c r="Y95" s="9"/>
      <x:c r="Z95" s="9"/>
      <x:c r="AA95" s="9"/>
      <x:c r="AB95" s="9"/>
      <x:c r="AC95" s="9"/>
      <x:c r="AD95" s="9"/>
      <x:c r="AE95" s="9"/>
      <x:c r="AF95" s="9"/>
      <x:c r="AG95" s="9"/>
      <x:c r="AH95" s="9"/>
    </x:row>
    <x:row r="96" ht="23" customHeight="1">
      <x:c r="A96" s="9"/>
      <x:c r="B96" s="9"/>
      <x:c r="C96" s="9"/>
      <x:c r="D96" s="9"/>
      <x:c r="E96" s="9"/>
      <x:c r="F96" s="9"/>
      <x:c r="G96" s="9"/>
      <x:c r="H96" s="9"/>
      <x:c r="I96" s="9"/>
      <x:c r="J96" s="9"/>
      <x:c r="K96" s="9"/>
      <x:c r="L96" s="9"/>
      <x:c r="M96" s="9"/>
      <x:c r="N96" s="9"/>
      <x:c r="O96" s="9"/>
      <x:c r="P96" s="9"/>
      <x:c r="Q96" s="9"/>
      <x:c r="R96" s="9"/>
      <x:c r="S96" s="9"/>
      <x:c r="T96" s="9"/>
      <x:c r="U96" s="9"/>
      <x:c r="V96" s="9"/>
      <x:c r="W96" s="9"/>
      <x:c r="X96" s="9"/>
      <x:c r="Y96" s="9"/>
      <x:c r="Z96" s="9"/>
      <x:c r="AA96" s="9"/>
      <x:c r="AB96" s="9"/>
      <x:c r="AC96" s="9"/>
      <x:c r="AD96" s="9"/>
      <x:c r="AE96" s="9"/>
      <x:c r="AF96" s="9"/>
      <x:c r="AG96" s="9"/>
      <x:c r="AH96" s="9"/>
    </x:row>
    <x:row r="97" ht="23" customHeight="1">
      <x:c r="A97" s="9"/>
      <x:c r="B97" s="9"/>
      <x:c r="C97" s="9"/>
      <x:c r="D97" s="9"/>
      <x:c r="E97" s="9"/>
      <x:c r="F97" s="9"/>
      <x:c r="G97" s="9"/>
      <x:c r="H97" s="9"/>
      <x:c r="I97" s="9"/>
      <x:c r="J97" s="9"/>
      <x:c r="K97" s="9"/>
      <x:c r="L97" s="9"/>
      <x:c r="M97" s="9"/>
      <x:c r="N97" s="9"/>
      <x:c r="O97" s="9"/>
      <x:c r="P97" s="9"/>
      <x:c r="Q97" s="9"/>
      <x:c r="R97" s="9"/>
      <x:c r="S97" s="9"/>
      <x:c r="T97" s="9"/>
      <x:c r="U97" s="9"/>
      <x:c r="V97" s="9"/>
      <x:c r="W97" s="9"/>
      <x:c r="X97" s="9"/>
      <x:c r="Y97" s="9"/>
      <x:c r="Z97" s="9"/>
      <x:c r="AA97" s="9"/>
      <x:c r="AB97" s="9"/>
      <x:c r="AC97" s="9"/>
      <x:c r="AD97" s="9"/>
      <x:c r="AE97" s="9"/>
      <x:c r="AF97" s="9"/>
      <x:c r="AG97" s="9"/>
      <x:c r="AH97" s="9"/>
    </x:row>
    <x:row r="98" ht="23" customHeight="1">
      <x:c r="A98" s="9"/>
      <x:c r="B98" s="9"/>
      <x:c r="C98" s="9"/>
      <x:c r="D98" s="9"/>
      <x:c r="E98" s="9"/>
      <x:c r="F98" s="9"/>
      <x:c r="G98" s="9"/>
      <x:c r="H98" s="9"/>
      <x:c r="I98" s="9"/>
      <x:c r="J98" s="9"/>
      <x:c r="K98" s="9"/>
      <x:c r="L98" s="9"/>
      <x:c r="M98" s="9"/>
      <x:c r="N98" s="9"/>
      <x:c r="O98" s="9"/>
      <x:c r="P98" s="9"/>
      <x:c r="Q98" s="9"/>
      <x:c r="R98" s="9"/>
      <x:c r="S98" s="9"/>
      <x:c r="T98" s="9"/>
      <x:c r="U98" s="9"/>
      <x:c r="V98" s="9"/>
      <x:c r="W98" s="9"/>
      <x:c r="X98" s="9"/>
      <x:c r="Y98" s="9"/>
      <x:c r="Z98" s="9"/>
      <x:c r="AA98" s="9"/>
      <x:c r="AB98" s="9"/>
      <x:c r="AC98" s="9"/>
      <x:c r="AD98" s="9"/>
      <x:c r="AE98" s="9"/>
      <x:c r="AF98" s="9"/>
      <x:c r="AG98" s="9"/>
      <x:c r="AH98" s="9"/>
    </x:row>
    <x:row r="99" ht="23" customHeight="1">
      <x:c r="A99" s="9"/>
      <x:c r="B99" s="9"/>
      <x:c r="C99" s="9"/>
      <x:c r="D99" s="9"/>
      <x:c r="E99" s="9"/>
      <x:c r="F99" s="9"/>
      <x:c r="G99" s="9"/>
      <x:c r="H99" s="9"/>
      <x:c r="I99" s="9"/>
      <x:c r="J99" s="9"/>
      <x:c r="K99" s="9"/>
      <x:c r="L99" s="9"/>
      <x:c r="M99" s="9"/>
      <x:c r="N99" s="9"/>
      <x:c r="O99" s="9"/>
      <x:c r="P99" s="9"/>
      <x:c r="Q99" s="9"/>
      <x:c r="R99" s="9"/>
      <x:c r="S99" s="9"/>
      <x:c r="T99" s="9"/>
      <x:c r="U99" s="9"/>
      <x:c r="V99" s="9"/>
      <x:c r="W99" s="9"/>
      <x:c r="X99" s="9"/>
      <x:c r="Y99" s="9"/>
      <x:c r="Z99" s="9"/>
      <x:c r="AA99" s="9"/>
      <x:c r="AB99" s="9"/>
      <x:c r="AC99" s="9"/>
      <x:c r="AD99" s="9"/>
      <x:c r="AE99" s="9"/>
      <x:c r="AF99" s="9"/>
      <x:c r="AG99" s="9"/>
      <x:c r="AH99" s="9"/>
    </x:row>
    <x:row r="100" ht="23" customHeight="1">
      <x:c r="A100" s="9"/>
      <x:c r="B100" s="9"/>
      <x:c r="C100" s="9"/>
      <x:c r="D100" s="9"/>
      <x:c r="E100" s="9"/>
      <x:c r="F100" s="9"/>
      <x:c r="G100" s="9"/>
      <x:c r="H100" s="9"/>
      <x:c r="I100" s="9"/>
      <x:c r="J100" s="9"/>
      <x:c r="K100" s="9"/>
      <x:c r="L100" s="9"/>
      <x:c r="M100" s="9"/>
      <x:c r="N100" s="9"/>
      <x:c r="O100" s="9"/>
      <x:c r="P100" s="9"/>
      <x:c r="Q100" s="9"/>
      <x:c r="R100" s="9"/>
      <x:c r="S100" s="9"/>
      <x:c r="T100" s="9"/>
      <x:c r="U100" s="9"/>
      <x:c r="V100" s="9"/>
      <x:c r="W100" s="9"/>
      <x:c r="X100" s="9"/>
      <x:c r="Y100" s="9"/>
      <x:c r="Z100" s="9"/>
      <x:c r="AA100" s="9"/>
      <x:c r="AB100" s="9"/>
      <x:c r="AC100" s="9"/>
      <x:c r="AD100" s="9"/>
      <x:c r="AE100" s="9"/>
      <x:c r="AF100" s="9"/>
      <x:c r="AG100" s="9"/>
      <x:c r="AH100" s="9"/>
    </x:row>
    <x:row r="101" ht="23" customHeight="1">
      <x:c r="A101" s="9"/>
      <x:c r="B101" s="9"/>
      <x:c r="C101" s="9"/>
      <x:c r="D101" s="9"/>
      <x:c r="E101" s="9"/>
      <x:c r="F101" s="9"/>
      <x:c r="G101" s="9"/>
      <x:c r="H101" s="9"/>
      <x:c r="I101" s="9"/>
      <x:c r="J101" s="9"/>
      <x:c r="K101" s="9"/>
      <x:c r="L101" s="9"/>
      <x:c r="M101" s="9"/>
      <x:c r="N101" s="9"/>
      <x:c r="O101" s="9"/>
      <x:c r="P101" s="9"/>
      <x:c r="Q101" s="9"/>
      <x:c r="R101" s="9"/>
      <x:c r="S101" s="9"/>
      <x:c r="T101" s="9"/>
      <x:c r="U101" s="9"/>
      <x:c r="V101" s="9"/>
      <x:c r="W101" s="9"/>
      <x:c r="X101" s="9"/>
      <x:c r="Y101" s="9"/>
      <x:c r="Z101" s="9"/>
      <x:c r="AA101" s="9"/>
      <x:c r="AB101" s="9"/>
      <x:c r="AC101" s="9"/>
      <x:c r="AD101" s="9"/>
      <x:c r="AE101" s="9"/>
      <x:c r="AF101" s="9"/>
      <x:c r="AG101" s="9"/>
      <x:c r="AH101" s="9"/>
    </x:row>
    <x:row r="102" ht="23" customHeight="1">
      <x:c r="A102" s="9"/>
      <x:c r="B102" s="9"/>
      <x:c r="C102" s="9"/>
      <x:c r="D102" s="9"/>
      <x:c r="E102" s="9"/>
      <x:c r="F102" s="9"/>
      <x:c r="G102" s="9"/>
      <x:c r="H102" s="9"/>
      <x:c r="I102" s="9"/>
      <x:c r="J102" s="9"/>
      <x:c r="K102" s="9"/>
      <x:c r="L102" s="9"/>
      <x:c r="M102" s="9"/>
      <x:c r="N102" s="9"/>
      <x:c r="O102" s="9"/>
      <x:c r="P102" s="9"/>
      <x:c r="Q102" s="9"/>
      <x:c r="R102" s="9"/>
      <x:c r="S102" s="9"/>
      <x:c r="T102" s="9"/>
      <x:c r="U102" s="9"/>
      <x:c r="V102" s="9"/>
      <x:c r="W102" s="9"/>
      <x:c r="X102" s="9"/>
      <x:c r="Y102" s="9"/>
      <x:c r="Z102" s="9"/>
      <x:c r="AA102" s="9"/>
      <x:c r="AB102" s="9"/>
      <x:c r="AC102" s="9"/>
      <x:c r="AD102" s="9"/>
      <x:c r="AE102" s="9"/>
      <x:c r="AF102" s="9"/>
      <x:c r="AG102" s="9"/>
      <x:c r="AH102" s="9"/>
    </x:row>
    <x:row r="103" ht="23" customHeight="1">
      <x:c r="A103" s="9"/>
      <x:c r="B103" s="9"/>
      <x:c r="C103" s="9"/>
      <x:c r="D103" s="9"/>
      <x:c r="E103" s="9"/>
      <x:c r="F103" s="9"/>
      <x:c r="G103" s="9"/>
      <x:c r="H103" s="9"/>
      <x:c r="I103" s="9"/>
      <x:c r="J103" s="9"/>
      <x:c r="K103" s="9"/>
      <x:c r="L103" s="9"/>
      <x:c r="M103" s="9"/>
      <x:c r="N103" s="9"/>
      <x:c r="O103" s="9"/>
      <x:c r="P103" s="9"/>
      <x:c r="Q103" s="9"/>
      <x:c r="R103" s="9"/>
      <x:c r="S103" s="9"/>
      <x:c r="T103" s="9"/>
      <x:c r="U103" s="9"/>
      <x:c r="V103" s="9"/>
      <x:c r="W103" s="9"/>
      <x:c r="X103" s="9"/>
      <x:c r="Y103" s="9"/>
      <x:c r="Z103" s="9"/>
      <x:c r="AA103" s="9"/>
      <x:c r="AB103" s="9"/>
      <x:c r="AC103" s="9"/>
      <x:c r="AD103" s="9"/>
      <x:c r="AE103" s="9"/>
      <x:c r="AF103" s="9"/>
      <x:c r="AG103" s="9"/>
      <x:c r="AH103" s="9"/>
    </x:row>
    <x:row r="104" ht="23" customHeight="1">
      <x:c r="A104" s="9"/>
      <x:c r="B104" s="9"/>
      <x:c r="C104" s="9"/>
      <x:c r="D104" s="9"/>
      <x:c r="E104" s="9"/>
      <x:c r="F104" s="9"/>
      <x:c r="G104" s="9"/>
      <x:c r="H104" s="9"/>
      <x:c r="I104" s="9"/>
      <x:c r="J104" s="9"/>
      <x:c r="K104" s="9"/>
      <x:c r="L104" s="9"/>
      <x:c r="M104" s="9"/>
      <x:c r="N104" s="9"/>
      <x:c r="O104" s="9"/>
      <x:c r="P104" s="9"/>
      <x:c r="Q104" s="9"/>
      <x:c r="R104" s="9"/>
      <x:c r="S104" s="9"/>
      <x:c r="T104" s="9"/>
      <x:c r="U104" s="9"/>
      <x:c r="V104" s="9"/>
      <x:c r="W104" s="9"/>
      <x:c r="X104" s="9"/>
      <x:c r="Y104" s="9"/>
      <x:c r="Z104" s="9"/>
      <x:c r="AA104" s="9"/>
      <x:c r="AB104" s="9"/>
      <x:c r="AC104" s="9"/>
      <x:c r="AD104" s="9"/>
      <x:c r="AE104" s="9"/>
      <x:c r="AF104" s="9"/>
      <x:c r="AG104" s="9"/>
      <x:c r="AH104" s="9"/>
    </x:row>
    <x:row r="105" ht="23" customHeight="1">
      <x:c r="A105" s="9"/>
      <x:c r="B105" s="9"/>
      <x:c r="C105" s="9"/>
      <x:c r="D105" s="9"/>
      <x:c r="E105" s="9"/>
      <x:c r="F105" s="9"/>
      <x:c r="G105" s="9"/>
      <x:c r="H105" s="9"/>
      <x:c r="I105" s="9"/>
      <x:c r="J105" s="9"/>
      <x:c r="K105" s="9"/>
      <x:c r="L105" s="9"/>
      <x:c r="M105" s="9"/>
      <x:c r="N105" s="9"/>
      <x:c r="O105" s="9"/>
      <x:c r="P105" s="9"/>
      <x:c r="Q105" s="9"/>
      <x:c r="R105" s="9"/>
      <x:c r="S105" s="9"/>
      <x:c r="T105" s="9"/>
      <x:c r="U105" s="9"/>
      <x:c r="V105" s="9"/>
      <x:c r="W105" s="9"/>
      <x:c r="X105" s="9"/>
      <x:c r="Y105" s="9"/>
      <x:c r="Z105" s="9"/>
      <x:c r="AA105" s="9"/>
      <x:c r="AB105" s="9"/>
      <x:c r="AC105" s="9"/>
      <x:c r="AD105" s="9"/>
      <x:c r="AE105" s="9"/>
      <x:c r="AF105" s="9"/>
      <x:c r="AG105" s="9"/>
      <x:c r="AH105" s="9"/>
    </x:row>
    <x:row r="106" ht="23" customHeight="1">
      <x:c r="A106" s="9"/>
      <x:c r="B106" s="9"/>
      <x:c r="C106" s="9"/>
      <x:c r="D106" s="9"/>
      <x:c r="E106" s="9"/>
      <x:c r="F106" s="9"/>
      <x:c r="G106" s="9"/>
      <x:c r="H106" s="9"/>
      <x:c r="I106" s="9"/>
      <x:c r="J106" s="9"/>
      <x:c r="K106" s="9"/>
      <x:c r="L106" s="9"/>
      <x:c r="M106" s="9"/>
      <x:c r="N106" s="9"/>
      <x:c r="O106" s="9"/>
      <x:c r="P106" s="9"/>
      <x:c r="Q106" s="9"/>
      <x:c r="R106" s="9"/>
      <x:c r="S106" s="9"/>
      <x:c r="T106" s="9"/>
      <x:c r="U106" s="9"/>
      <x:c r="V106" s="9"/>
      <x:c r="W106" s="9"/>
      <x:c r="X106" s="9"/>
      <x:c r="Y106" s="9"/>
      <x:c r="Z106" s="9"/>
      <x:c r="AA106" s="9"/>
      <x:c r="AB106" s="9"/>
      <x:c r="AC106" s="9"/>
      <x:c r="AD106" s="9"/>
      <x:c r="AE106" s="9"/>
      <x:c r="AF106" s="9"/>
      <x:c r="AG106" s="9"/>
      <x:c r="AH106" s="9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  <x:c r="AA107" s="2"/>
      <x:c r="AB107" s="2"/>
      <x:c r="AC107" s="2"/>
      <x:c r="AD107" s="2"/>
      <x:c r="AE107" s="2"/>
      <x:c r="AF107" s="2"/>
      <x:c r="AG107" s="2"/>
      <x:c r="AH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  <x:c r="AA108" s="2"/>
      <x:c r="AB108" s="2"/>
      <x:c r="AC108" s="2"/>
      <x:c r="AD108" s="2"/>
      <x:c r="AE108" s="2"/>
      <x:c r="AF108" s="2"/>
      <x:c r="AG108" s="2"/>
      <x:c r="AH108" s="2"/>
    </x:row>
    <x:row r="109" ht="23" customHeight="1">
      <x:c r="A109" s="13" t="str">
        <x:v>Excelvorlage.de öffnen</x:v>
      </x:c>
      <x:c r="B109" s="13"/>
      <x:c r="C109" s="13"/>
      <x:c r="D109" s="13"/>
      <x:c r="E109" s="13"/>
      <x:c r="F109" s="13"/>
      <x:c r="G109" s="13"/>
      <x:c r="H109" s="13"/>
      <x:c r="I109" s="13"/>
      <x:c r="J109" s="13"/>
      <x:c r="K109" s="13"/>
      <x:c r="L109" s="13"/>
      <x:c r="M109" s="13"/>
      <x:c r="N109" s="13"/>
      <x:c r="O109" s="13"/>
      <x:c r="P109" s="13"/>
      <x:c r="Q109" s="13"/>
      <x:c r="R109" s="13"/>
      <x:c r="S109" s="13"/>
      <x:c r="T109" s="13"/>
      <x:c r="U109" s="13"/>
      <x:c r="V109" s="13"/>
      <x:c r="W109" s="13"/>
      <x:c r="X109" s="13"/>
      <x:c r="Y109" s="13"/>
      <x:c r="Z109" s="13"/>
      <x:c r="AA109" s="13"/>
      <x:c r="AB109" s="13"/>
      <x:c r="AC109" s="13"/>
      <x:c r="AD109" s="13"/>
      <x:c r="AE109" s="13"/>
      <x:c r="AF109" s="13"/>
      <x:c r="AG109" s="13"/>
      <x:c r="AH109" s="13"/>
    </x:row>
    <x:row r="110" ht="23" customHeight="1">
      <x:c r="A110" s="13" t="str">
        <x:v>Anleitung zur Vorlage öffnen</x:v>
      </x:c>
      <x:c r="B110" s="13"/>
      <x:c r="C110" s="13"/>
      <x:c r="D110" s="13"/>
      <x:c r="E110" s="13"/>
      <x:c r="F110" s="13"/>
      <x:c r="G110" s="13"/>
      <x:c r="H110" s="13"/>
      <x:c r="I110" s="13"/>
      <x:c r="J110" s="13"/>
      <x:c r="K110" s="13"/>
      <x:c r="L110" s="13"/>
      <x:c r="M110" s="13"/>
      <x:c r="N110" s="13"/>
      <x:c r="O110" s="13"/>
      <x:c r="P110" s="13"/>
      <x:c r="Q110" s="13"/>
      <x:c r="R110" s="13"/>
      <x:c r="S110" s="13"/>
      <x:c r="T110" s="13"/>
      <x:c r="U110" s="13"/>
      <x:c r="V110" s="13"/>
      <x:c r="W110" s="13"/>
      <x:c r="X110" s="13"/>
      <x:c r="Y110" s="13"/>
      <x:c r="Z110" s="13"/>
      <x:c r="AA110" s="13"/>
      <x:c r="AB110" s="13"/>
      <x:c r="AC110" s="13"/>
      <x:c r="AD110" s="13"/>
      <x:c r="AE110" s="13"/>
      <x:c r="AF110" s="13"/>
      <x:c r="AG110" s="13"/>
      <x:c r="AH110" s="13"/>
    </x:row>
  </x:sheetData>
  <x:mergeCells>
    <x:mergeCell ref="A1:B1"/>
    <x:mergeCell ref="A2:H2"/>
    <x:mergeCell ref="A3:H3"/>
    <x:mergeCell ref="A4:H4"/>
    <x:mergeCell ref="A109:H109"/>
    <x:mergeCell ref="A110:H110"/>
  </x:mergeCells>
  <x:hyperlinks>
    <x:hyperlink xmlns:ns1="http://schemas.openxmlformats.org/officeDocument/2006/relationships" ref="A109" ns1:id="evLink109"/>
    <x:hyperlink xmlns:ns2="http://schemas.openxmlformats.org/officeDocument/2006/relationships" ref="A110" ns2:id="evLink110"/>
  </x:hyperlinks>
  <x:pageMargins left="0.7" right="0.7" top="0.75" bottom="0.75" header="0.3" footer="0.3"/>
  <x:drawing xmlns:r="http://schemas.openxmlformats.org/officeDocument/2006/relationships" r:id="Rc3cacb2022144fdf"/>
</x:worksheet>
</file>

<file path=xl/worksheets/sheet4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1" hidden="0" customWidth="1"/>
    <x:col min="2" max="2" width="23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  <x:col min="7" max="7" width="27" hidden="0" customWidth="1"/>
  </x:cols>
  <x:sheetData>
    <x:row r="1" ht="53" customHeight="1">
      <x:c r="A1" s="4" t="str">
        <x:v>Zuschnitt: Materialbilanz</x:v>
      </x:c>
      <x:c r="B1" s="4"/>
      <x:c r="C1" s="2"/>
      <x:c r="D1" s="2"/>
      <x:c r="E1" s="2"/>
      <x:c r="F1" s="2"/>
      <x:c r="G1" s="2"/>
    </x:row>
    <x:row r="2" ht="27" customHeight="1">
      <x:c r="A2" s="6" t="str">
        <x:v>Kostenlose Excel-Vorlage · Alle Beispiele sind fiktiv.</x:v>
      </x:c>
      <x:c r="B2" s="6"/>
      <x:c r="C2" s="6"/>
      <x:c r="D2" s="6"/>
      <x:c r="E2" s="6"/>
      <x:c r="F2" s="6"/>
      <x:c r="G2" s="6"/>
    </x:row>
    <x:row r="3" ht="27" customHeight="1">
      <x:c r="A3" s="8" t="str">
        <x:v>Grün: Formeln. Weiß: Eingaben. Formeln nicht überschreiben.</x:v>
      </x:c>
      <x:c r="B3" s="8"/>
      <x:c r="C3" s="8"/>
      <x:c r="D3" s="8"/>
      <x:c r="E3" s="8"/>
      <x:c r="F3" s="8"/>
      <x:c r="G3" s="8"/>
    </x:row>
    <x:row r="4" ht="48" customHeight="1">
      <x:c r="A4" s="6" t="str">
        <x:v>Eine Zeile je verwendeter Rohstange. Rest=Rohlänge−Front−Ende−SummeTeile−Anzahl×Schnittfuge. Kein Restlager und keine zusätzliche Schnittfuge für Front-/Endbeschnitt außerhalb der eingegebenen Beschnittzugabe.</x:v>
      </x:c>
      <x:c r="B4" s="6"/>
      <x:c r="C4" s="6"/>
      <x:c r="D4" s="6"/>
      <x:c r="E4" s="6"/>
      <x:c r="F4" s="6"/>
      <x:c r="G4" s="6"/>
    </x:row>
    <x:row r="5" ht="23" customHeight="1">
      <x:c r="A5" s="2"/>
      <x:c r="B5" s="2"/>
      <x:c r="C5" s="2"/>
      <x:c r="D5" s="2"/>
      <x:c r="E5" s="2"/>
      <x:c r="F5" s="2"/>
      <x:c r="G5" s="2"/>
    </x:row>
    <x:row r="6" ht="42" customHeight="1">
      <x:c r="A6" s="12" t="str">
        <x:v>Stange Nr.</x:v>
      </x:c>
      <x:c r="B6" s="12" t="str">
        <x:v>Teilezahl</x:v>
      </x:c>
      <x:c r="C6" s="12" t="str">
        <x:v>Nutzteile mm</x:v>
      </x:c>
      <x:c r="D6" s="12" t="str">
        <x:v>Schnittfugen mm</x:v>
      </x:c>
      <x:c r="E6" s="12" t="str">
        <x:v>Beschnitt mm</x:v>
      </x:c>
      <x:c r="F6" s="12" t="str">
        <x:v>Rest mm</x:v>
      </x:c>
      <x:c r="G6" s="12" t="str">
        <x:v>Bilanzfehler mm</x:v>
      </x:c>
    </x:row>
    <x:row r="7" ht="23" customHeight="1">
      <x:c r="A7" s="17" t="n">
        <x:f>IF(AND(Ergebnis!$E$7="gültig",1&lt;=Ergebnis!$E$10),1,"")</x:f>
        <x:v>1</x:v>
      </x:c>
      <x:c r="B7" s="17" t="n">
        <x:f>IF(ISNUMBER(A7),COUNTIF(Zuordnung!$D$7:$D$36,A7),"")</x:f>
        <x:v>4</x:v>
      </x:c>
      <x:c r="C7" s="17" t="n">
        <x:f>IF(ISNUMBER(A7),SUMIF(Zuordnung!$D$7:$D$36,A7,Zuordnung!$B$7:$B$36),"")</x:f>
        <x:v>5800</x:v>
      </x:c>
      <x:c r="D7" s="17" t="n">
        <x:f>IF(ISNUMBER(A7),B7*Ergebnis!$B$8,"")</x:f>
        <x:v>12</x:v>
      </x:c>
      <x:c r="E7" s="17" t="n">
        <x:f>IF(ISNUMBER(A7),Ergebnis!$B$9+Ergebnis!$B$10,"")</x:f>
        <x:v>20</x:v>
      </x:c>
      <x:c r="F7" s="17" t="n">
        <x:f>IF(ISNUMBER(A7),Ergebnis!$B$7-C7-D7-E7,"")</x:f>
        <x:v>168</x:v>
      </x:c>
      <x:c r="G7" s="17" t="n">
        <x:f>IF(ISNUMBER(A7),Ergebnis!$B$7-C7-D7-E7-F7,"")</x:f>
        <x:v>0</x:v>
      </x:c>
    </x:row>
    <x:row r="8" ht="23" customHeight="1">
      <x:c r="A8" s="17" t="n">
        <x:f>IF(AND(Ergebnis!$E$7="gültig",2&lt;=Ergebnis!$E$10),2,"")</x:f>
        <x:v>2</x:v>
      </x:c>
      <x:c r="B8" s="17" t="n">
        <x:f>IF(ISNUMBER(A8),COUNTIF(Zuordnung!$D$7:$D$36,A8),"")</x:f>
        <x:v>4</x:v>
      </x:c>
      <x:c r="C8" s="17" t="n">
        <x:f>IF(ISNUMBER(A8),SUMIF(Zuordnung!$D$7:$D$36,A8,Zuordnung!$B$7:$B$36),"")</x:f>
        <x:v>5800</x:v>
      </x:c>
      <x:c r="D8" s="17" t="n">
        <x:f>IF(ISNUMBER(A8),B8*Ergebnis!$B$8,"")</x:f>
        <x:v>12</x:v>
      </x:c>
      <x:c r="E8" s="17" t="n">
        <x:f>IF(ISNUMBER(A8),Ergebnis!$B$9+Ergebnis!$B$10,"")</x:f>
        <x:v>20</x:v>
      </x:c>
      <x:c r="F8" s="17" t="n">
        <x:f>IF(ISNUMBER(A8),Ergebnis!$B$7-C8-D8-E8,"")</x:f>
        <x:v>168</x:v>
      </x:c>
      <x:c r="G8" s="17" t="n">
        <x:f>IF(ISNUMBER(A8),Ergebnis!$B$7-C8-D8-E8-F8,"")</x:f>
        <x:v>0</x:v>
      </x:c>
    </x:row>
    <x:row r="9" ht="23" customHeight="1">
      <x:c r="A9" s="17" t="str">
        <x:f>IF(AND(Ergebnis!$E$7="gültig",3&lt;=Ergebnis!$E$10),3,"")</x:f>
      </x:c>
      <x:c r="B9" s="17" t="str">
        <x:f>IF(ISNUMBER(A9),COUNTIF(Zuordnung!$D$7:$D$36,A9),"")</x:f>
      </x:c>
      <x:c r="C9" s="17" t="str">
        <x:f>IF(ISNUMBER(A9),SUMIF(Zuordnung!$D$7:$D$36,A9,Zuordnung!$B$7:$B$36),"")</x:f>
      </x:c>
      <x:c r="D9" s="17" t="str">
        <x:f>IF(ISNUMBER(A9),B9*Ergebnis!$B$8,"")</x:f>
      </x:c>
      <x:c r="E9" s="17" t="str">
        <x:f>IF(ISNUMBER(A9),Ergebnis!$B$9+Ergebnis!$B$10,"")</x:f>
      </x:c>
      <x:c r="F9" s="17" t="str">
        <x:f>IF(ISNUMBER(A9),Ergebnis!$B$7-C9-D9-E9,"")</x:f>
      </x:c>
      <x:c r="G9" s="17" t="str">
        <x:f>IF(ISNUMBER(A9),Ergebnis!$B$7-C9-D9-E9-F9,"")</x:f>
      </x:c>
    </x:row>
    <x:row r="10" ht="23" customHeight="1">
      <x:c r="A10" s="17" t="str">
        <x:f>IF(AND(Ergebnis!$E$7="gültig",4&lt;=Ergebnis!$E$10),4,"")</x:f>
      </x:c>
      <x:c r="B10" s="17" t="str">
        <x:f>IF(ISNUMBER(A10),COUNTIF(Zuordnung!$D$7:$D$36,A10),"")</x:f>
      </x:c>
      <x:c r="C10" s="17" t="str">
        <x:f>IF(ISNUMBER(A10),SUMIF(Zuordnung!$D$7:$D$36,A10,Zuordnung!$B$7:$B$36),"")</x:f>
      </x:c>
      <x:c r="D10" s="17" t="str">
        <x:f>IF(ISNUMBER(A10),B10*Ergebnis!$B$8,"")</x:f>
      </x:c>
      <x:c r="E10" s="17" t="str">
        <x:f>IF(ISNUMBER(A10),Ergebnis!$B$9+Ergebnis!$B$10,"")</x:f>
      </x:c>
      <x:c r="F10" s="17" t="str">
        <x:f>IF(ISNUMBER(A10),Ergebnis!$B$7-C10-D10-E10,"")</x:f>
      </x:c>
      <x:c r="G10" s="17" t="str">
        <x:f>IF(ISNUMBER(A10),Ergebnis!$B$7-C10-D10-E10-F10,"")</x:f>
      </x:c>
    </x:row>
    <x:row r="11" ht="23" customHeight="1">
      <x:c r="A11" s="17" t="str">
        <x:f>IF(AND(Ergebnis!$E$7="gültig",5&lt;=Ergebnis!$E$10),5,"")</x:f>
      </x:c>
      <x:c r="B11" s="17" t="str">
        <x:f>IF(ISNUMBER(A11),COUNTIF(Zuordnung!$D$7:$D$36,A11),"")</x:f>
      </x:c>
      <x:c r="C11" s="17" t="str">
        <x:f>IF(ISNUMBER(A11),SUMIF(Zuordnung!$D$7:$D$36,A11,Zuordnung!$B$7:$B$36),"")</x:f>
      </x:c>
      <x:c r="D11" s="17" t="str">
        <x:f>IF(ISNUMBER(A11),B11*Ergebnis!$B$8,"")</x:f>
      </x:c>
      <x:c r="E11" s="17" t="str">
        <x:f>IF(ISNUMBER(A11),Ergebnis!$B$9+Ergebnis!$B$10,"")</x:f>
      </x:c>
      <x:c r="F11" s="17" t="str">
        <x:f>IF(ISNUMBER(A11),Ergebnis!$B$7-C11-D11-E11,"")</x:f>
      </x:c>
      <x:c r="G11" s="17" t="str">
        <x:f>IF(ISNUMBER(A11),Ergebnis!$B$7-C11-D11-E11-F11,"")</x:f>
      </x:c>
    </x:row>
    <x:row r="12" ht="23" customHeight="1">
      <x:c r="A12" s="17" t="str">
        <x:f>IF(AND(Ergebnis!$E$7="gültig",6&lt;=Ergebnis!$E$10),6,"")</x:f>
      </x:c>
      <x:c r="B12" s="17" t="str">
        <x:f>IF(ISNUMBER(A12),COUNTIF(Zuordnung!$D$7:$D$36,A12),"")</x:f>
      </x:c>
      <x:c r="C12" s="17" t="str">
        <x:f>IF(ISNUMBER(A12),SUMIF(Zuordnung!$D$7:$D$36,A12,Zuordnung!$B$7:$B$36),"")</x:f>
      </x:c>
      <x:c r="D12" s="17" t="str">
        <x:f>IF(ISNUMBER(A12),B12*Ergebnis!$B$8,"")</x:f>
      </x:c>
      <x:c r="E12" s="17" t="str">
        <x:f>IF(ISNUMBER(A12),Ergebnis!$B$9+Ergebnis!$B$10,"")</x:f>
      </x:c>
      <x:c r="F12" s="17" t="str">
        <x:f>IF(ISNUMBER(A12),Ergebnis!$B$7-C12-D12-E12,"")</x:f>
      </x:c>
      <x:c r="G12" s="17" t="str">
        <x:f>IF(ISNUMBER(A12),Ergebnis!$B$7-C12-D12-E12-F12,"")</x:f>
      </x:c>
    </x:row>
    <x:row r="13" ht="23" customHeight="1">
      <x:c r="A13" s="17" t="str">
        <x:f>IF(AND(Ergebnis!$E$7="gültig",7&lt;=Ergebnis!$E$10),7,"")</x:f>
      </x:c>
      <x:c r="B13" s="17" t="str">
        <x:f>IF(ISNUMBER(A13),COUNTIF(Zuordnung!$D$7:$D$36,A13),"")</x:f>
      </x:c>
      <x:c r="C13" s="17" t="str">
        <x:f>IF(ISNUMBER(A13),SUMIF(Zuordnung!$D$7:$D$36,A13,Zuordnung!$B$7:$B$36),"")</x:f>
      </x:c>
      <x:c r="D13" s="17" t="str">
        <x:f>IF(ISNUMBER(A13),B13*Ergebnis!$B$8,"")</x:f>
      </x:c>
      <x:c r="E13" s="17" t="str">
        <x:f>IF(ISNUMBER(A13),Ergebnis!$B$9+Ergebnis!$B$10,"")</x:f>
      </x:c>
      <x:c r="F13" s="17" t="str">
        <x:f>IF(ISNUMBER(A13),Ergebnis!$B$7-C13-D13-E13,"")</x:f>
      </x:c>
      <x:c r="G13" s="17" t="str">
        <x:f>IF(ISNUMBER(A13),Ergebnis!$B$7-C13-D13-E13-F13,"")</x:f>
      </x:c>
    </x:row>
    <x:row r="14" ht="23" customHeight="1">
      <x:c r="A14" s="17" t="str">
        <x:f>IF(AND(Ergebnis!$E$7="gültig",8&lt;=Ergebnis!$E$10),8,"")</x:f>
      </x:c>
      <x:c r="B14" s="17" t="str">
        <x:f>IF(ISNUMBER(A14),COUNTIF(Zuordnung!$D$7:$D$36,A14),"")</x:f>
      </x:c>
      <x:c r="C14" s="17" t="str">
        <x:f>IF(ISNUMBER(A14),SUMIF(Zuordnung!$D$7:$D$36,A14,Zuordnung!$B$7:$B$36),"")</x:f>
      </x:c>
      <x:c r="D14" s="17" t="str">
        <x:f>IF(ISNUMBER(A14),B14*Ergebnis!$B$8,"")</x:f>
      </x:c>
      <x:c r="E14" s="17" t="str">
        <x:f>IF(ISNUMBER(A14),Ergebnis!$B$9+Ergebnis!$B$10,"")</x:f>
      </x:c>
      <x:c r="F14" s="17" t="str">
        <x:f>IF(ISNUMBER(A14),Ergebnis!$B$7-C14-D14-E14,"")</x:f>
      </x:c>
      <x:c r="G14" s="17" t="str">
        <x:f>IF(ISNUMBER(A14),Ergebnis!$B$7-C14-D14-E14-F14,"")</x:f>
      </x:c>
    </x:row>
    <x:row r="15" ht="23" customHeight="1">
      <x:c r="A15" s="17" t="str">
        <x:f>IF(AND(Ergebnis!$E$7="gültig",9&lt;=Ergebnis!$E$10),9,"")</x:f>
      </x:c>
      <x:c r="B15" s="17" t="str">
        <x:f>IF(ISNUMBER(A15),COUNTIF(Zuordnung!$D$7:$D$36,A15),"")</x:f>
      </x:c>
      <x:c r="C15" s="17" t="str">
        <x:f>IF(ISNUMBER(A15),SUMIF(Zuordnung!$D$7:$D$36,A15,Zuordnung!$B$7:$B$36),"")</x:f>
      </x:c>
      <x:c r="D15" s="17" t="str">
        <x:f>IF(ISNUMBER(A15),B15*Ergebnis!$B$8,"")</x:f>
      </x:c>
      <x:c r="E15" s="17" t="str">
        <x:f>IF(ISNUMBER(A15),Ergebnis!$B$9+Ergebnis!$B$10,"")</x:f>
      </x:c>
      <x:c r="F15" s="17" t="str">
        <x:f>IF(ISNUMBER(A15),Ergebnis!$B$7-C15-D15-E15,"")</x:f>
      </x:c>
      <x:c r="G15" s="17" t="str">
        <x:f>IF(ISNUMBER(A15),Ergebnis!$B$7-C15-D15-E15-F15,"")</x:f>
      </x:c>
    </x:row>
    <x:row r="16" ht="23" customHeight="1">
      <x:c r="A16" s="17" t="str">
        <x:f>IF(AND(Ergebnis!$E$7="gültig",10&lt;=Ergebnis!$E$10),10,"")</x:f>
      </x:c>
      <x:c r="B16" s="17" t="str">
        <x:f>IF(ISNUMBER(A16),COUNTIF(Zuordnung!$D$7:$D$36,A16),"")</x:f>
      </x:c>
      <x:c r="C16" s="17" t="str">
        <x:f>IF(ISNUMBER(A16),SUMIF(Zuordnung!$D$7:$D$36,A16,Zuordnung!$B$7:$B$36),"")</x:f>
      </x:c>
      <x:c r="D16" s="17" t="str">
        <x:f>IF(ISNUMBER(A16),B16*Ergebnis!$B$8,"")</x:f>
      </x:c>
      <x:c r="E16" s="17" t="str">
        <x:f>IF(ISNUMBER(A16),Ergebnis!$B$9+Ergebnis!$B$10,"")</x:f>
      </x:c>
      <x:c r="F16" s="17" t="str">
        <x:f>IF(ISNUMBER(A16),Ergebnis!$B$7-C16-D16-E16,"")</x:f>
      </x:c>
      <x:c r="G16" s="17" t="str">
        <x:f>IF(ISNUMBER(A16),Ergebnis!$B$7-C16-D16-E16-F16,"")</x:f>
      </x:c>
    </x:row>
    <x:row r="17" ht="23" customHeight="1">
      <x:c r="A17" s="17" t="str">
        <x:f>IF(AND(Ergebnis!$E$7="gültig",11&lt;=Ergebnis!$E$10),11,"")</x:f>
      </x:c>
      <x:c r="B17" s="17" t="str">
        <x:f>IF(ISNUMBER(A17),COUNTIF(Zuordnung!$D$7:$D$36,A17),"")</x:f>
      </x:c>
      <x:c r="C17" s="17" t="str">
        <x:f>IF(ISNUMBER(A17),SUMIF(Zuordnung!$D$7:$D$36,A17,Zuordnung!$B$7:$B$36),"")</x:f>
      </x:c>
      <x:c r="D17" s="17" t="str">
        <x:f>IF(ISNUMBER(A17),B17*Ergebnis!$B$8,"")</x:f>
      </x:c>
      <x:c r="E17" s="17" t="str">
        <x:f>IF(ISNUMBER(A17),Ergebnis!$B$9+Ergebnis!$B$10,"")</x:f>
      </x:c>
      <x:c r="F17" s="17" t="str">
        <x:f>IF(ISNUMBER(A17),Ergebnis!$B$7-C17-D17-E17,"")</x:f>
      </x:c>
      <x:c r="G17" s="17" t="str">
        <x:f>IF(ISNUMBER(A17),Ergebnis!$B$7-C17-D17-E17-F17,"")</x:f>
      </x:c>
    </x:row>
    <x:row r="18" ht="23" customHeight="1">
      <x:c r="A18" s="17" t="str">
        <x:f>IF(AND(Ergebnis!$E$7="gültig",12&lt;=Ergebnis!$E$10),12,"")</x:f>
      </x:c>
      <x:c r="B18" s="17" t="str">
        <x:f>IF(ISNUMBER(A18),COUNTIF(Zuordnung!$D$7:$D$36,A18),"")</x:f>
      </x:c>
      <x:c r="C18" s="17" t="str">
        <x:f>IF(ISNUMBER(A18),SUMIF(Zuordnung!$D$7:$D$36,A18,Zuordnung!$B$7:$B$36),"")</x:f>
      </x:c>
      <x:c r="D18" s="17" t="str">
        <x:f>IF(ISNUMBER(A18),B18*Ergebnis!$B$8,"")</x:f>
      </x:c>
      <x:c r="E18" s="17" t="str">
        <x:f>IF(ISNUMBER(A18),Ergebnis!$B$9+Ergebnis!$B$10,"")</x:f>
      </x:c>
      <x:c r="F18" s="17" t="str">
        <x:f>IF(ISNUMBER(A18),Ergebnis!$B$7-C18-D18-E18,"")</x:f>
      </x:c>
      <x:c r="G18" s="17" t="str">
        <x:f>IF(ISNUMBER(A18),Ergebnis!$B$7-C18-D18-E18-F18,"")</x:f>
      </x:c>
    </x:row>
    <x:row r="19" ht="23" customHeight="1">
      <x:c r="A19" s="17" t="str">
        <x:f>IF(AND(Ergebnis!$E$7="gültig",13&lt;=Ergebnis!$E$10),13,"")</x:f>
      </x:c>
      <x:c r="B19" s="17" t="str">
        <x:f>IF(ISNUMBER(A19),COUNTIF(Zuordnung!$D$7:$D$36,A19),"")</x:f>
      </x:c>
      <x:c r="C19" s="17" t="str">
        <x:f>IF(ISNUMBER(A19),SUMIF(Zuordnung!$D$7:$D$36,A19,Zuordnung!$B$7:$B$36),"")</x:f>
      </x:c>
      <x:c r="D19" s="17" t="str">
        <x:f>IF(ISNUMBER(A19),B19*Ergebnis!$B$8,"")</x:f>
      </x:c>
      <x:c r="E19" s="17" t="str">
        <x:f>IF(ISNUMBER(A19),Ergebnis!$B$9+Ergebnis!$B$10,"")</x:f>
      </x:c>
      <x:c r="F19" s="17" t="str">
        <x:f>IF(ISNUMBER(A19),Ergebnis!$B$7-C19-D19-E19,"")</x:f>
      </x:c>
      <x:c r="G19" s="17" t="str">
        <x:f>IF(ISNUMBER(A19),Ergebnis!$B$7-C19-D19-E19-F19,"")</x:f>
      </x:c>
    </x:row>
    <x:row r="20" ht="23" customHeight="1">
      <x:c r="A20" s="17" t="str">
        <x:f>IF(AND(Ergebnis!$E$7="gültig",14&lt;=Ergebnis!$E$10),14,"")</x:f>
      </x:c>
      <x:c r="B20" s="17" t="str">
        <x:f>IF(ISNUMBER(A20),COUNTIF(Zuordnung!$D$7:$D$36,A20),"")</x:f>
      </x:c>
      <x:c r="C20" s="17" t="str">
        <x:f>IF(ISNUMBER(A20),SUMIF(Zuordnung!$D$7:$D$36,A20,Zuordnung!$B$7:$B$36),"")</x:f>
      </x:c>
      <x:c r="D20" s="17" t="str">
        <x:f>IF(ISNUMBER(A20),B20*Ergebnis!$B$8,"")</x:f>
      </x:c>
      <x:c r="E20" s="17" t="str">
        <x:f>IF(ISNUMBER(A20),Ergebnis!$B$9+Ergebnis!$B$10,"")</x:f>
      </x:c>
      <x:c r="F20" s="17" t="str">
        <x:f>IF(ISNUMBER(A20),Ergebnis!$B$7-C20-D20-E20,"")</x:f>
      </x:c>
      <x:c r="G20" s="17" t="str">
        <x:f>IF(ISNUMBER(A20),Ergebnis!$B$7-C20-D20-E20-F20,"")</x:f>
      </x:c>
    </x:row>
    <x:row r="21" ht="23" customHeight="1">
      <x:c r="A21" s="17" t="str">
        <x:f>IF(AND(Ergebnis!$E$7="gültig",15&lt;=Ergebnis!$E$10),15,"")</x:f>
      </x:c>
      <x:c r="B21" s="17" t="str">
        <x:f>IF(ISNUMBER(A21),COUNTIF(Zuordnung!$D$7:$D$36,A21),"")</x:f>
      </x:c>
      <x:c r="C21" s="17" t="str">
        <x:f>IF(ISNUMBER(A21),SUMIF(Zuordnung!$D$7:$D$36,A21,Zuordnung!$B$7:$B$36),"")</x:f>
      </x:c>
      <x:c r="D21" s="17" t="str">
        <x:f>IF(ISNUMBER(A21),B21*Ergebnis!$B$8,"")</x:f>
      </x:c>
      <x:c r="E21" s="17" t="str">
        <x:f>IF(ISNUMBER(A21),Ergebnis!$B$9+Ergebnis!$B$10,"")</x:f>
      </x:c>
      <x:c r="F21" s="17" t="str">
        <x:f>IF(ISNUMBER(A21),Ergebnis!$B$7-C21-D21-E21,"")</x:f>
      </x:c>
      <x:c r="G21" s="17" t="str">
        <x:f>IF(ISNUMBER(A21),Ergebnis!$B$7-C21-D21-E21-F21,"")</x:f>
      </x:c>
    </x:row>
    <x:row r="22" ht="23" customHeight="1">
      <x:c r="A22" s="17" t="str">
        <x:f>IF(AND(Ergebnis!$E$7="gültig",16&lt;=Ergebnis!$E$10),16,"")</x:f>
      </x:c>
      <x:c r="B22" s="17" t="str">
        <x:f>IF(ISNUMBER(A22),COUNTIF(Zuordnung!$D$7:$D$36,A22),"")</x:f>
      </x:c>
      <x:c r="C22" s="17" t="str">
        <x:f>IF(ISNUMBER(A22),SUMIF(Zuordnung!$D$7:$D$36,A22,Zuordnung!$B$7:$B$36),"")</x:f>
      </x:c>
      <x:c r="D22" s="17" t="str">
        <x:f>IF(ISNUMBER(A22),B22*Ergebnis!$B$8,"")</x:f>
      </x:c>
      <x:c r="E22" s="17" t="str">
        <x:f>IF(ISNUMBER(A22),Ergebnis!$B$9+Ergebnis!$B$10,"")</x:f>
      </x:c>
      <x:c r="F22" s="17" t="str">
        <x:f>IF(ISNUMBER(A22),Ergebnis!$B$7-C22-D22-E22,"")</x:f>
      </x:c>
      <x:c r="G22" s="17" t="str">
        <x:f>IF(ISNUMBER(A22),Ergebnis!$B$7-C22-D22-E22-F22,"")</x:f>
      </x:c>
    </x:row>
    <x:row r="23" ht="23" customHeight="1">
      <x:c r="A23" s="17" t="str">
        <x:f>IF(AND(Ergebnis!$E$7="gültig",17&lt;=Ergebnis!$E$10),17,"")</x:f>
      </x:c>
      <x:c r="B23" s="17" t="str">
        <x:f>IF(ISNUMBER(A23),COUNTIF(Zuordnung!$D$7:$D$36,A23),"")</x:f>
      </x:c>
      <x:c r="C23" s="17" t="str">
        <x:f>IF(ISNUMBER(A23),SUMIF(Zuordnung!$D$7:$D$36,A23,Zuordnung!$B$7:$B$36),"")</x:f>
      </x:c>
      <x:c r="D23" s="17" t="str">
        <x:f>IF(ISNUMBER(A23),B23*Ergebnis!$B$8,"")</x:f>
      </x:c>
      <x:c r="E23" s="17" t="str">
        <x:f>IF(ISNUMBER(A23),Ergebnis!$B$9+Ergebnis!$B$10,"")</x:f>
      </x:c>
      <x:c r="F23" s="17" t="str">
        <x:f>IF(ISNUMBER(A23),Ergebnis!$B$7-C23-D23-E23,"")</x:f>
      </x:c>
      <x:c r="G23" s="17" t="str">
        <x:f>IF(ISNUMBER(A23),Ergebnis!$B$7-C23-D23-E23-F23,"")</x:f>
      </x:c>
    </x:row>
    <x:row r="24" ht="23" customHeight="1">
      <x:c r="A24" s="17" t="str">
        <x:f>IF(AND(Ergebnis!$E$7="gültig",18&lt;=Ergebnis!$E$10),18,"")</x:f>
      </x:c>
      <x:c r="B24" s="17" t="str">
        <x:f>IF(ISNUMBER(A24),COUNTIF(Zuordnung!$D$7:$D$36,A24),"")</x:f>
      </x:c>
      <x:c r="C24" s="17" t="str">
        <x:f>IF(ISNUMBER(A24),SUMIF(Zuordnung!$D$7:$D$36,A24,Zuordnung!$B$7:$B$36),"")</x:f>
      </x:c>
      <x:c r="D24" s="17" t="str">
        <x:f>IF(ISNUMBER(A24),B24*Ergebnis!$B$8,"")</x:f>
      </x:c>
      <x:c r="E24" s="17" t="str">
        <x:f>IF(ISNUMBER(A24),Ergebnis!$B$9+Ergebnis!$B$10,"")</x:f>
      </x:c>
      <x:c r="F24" s="17" t="str">
        <x:f>IF(ISNUMBER(A24),Ergebnis!$B$7-C24-D24-E24,"")</x:f>
      </x:c>
      <x:c r="G24" s="17" t="str">
        <x:f>IF(ISNUMBER(A24),Ergebnis!$B$7-C24-D24-E24-F24,"")</x:f>
      </x:c>
    </x:row>
    <x:row r="25" ht="23" customHeight="1">
      <x:c r="A25" s="17" t="str">
        <x:f>IF(AND(Ergebnis!$E$7="gültig",19&lt;=Ergebnis!$E$10),19,"")</x:f>
      </x:c>
      <x:c r="B25" s="17" t="str">
        <x:f>IF(ISNUMBER(A25),COUNTIF(Zuordnung!$D$7:$D$36,A25),"")</x:f>
      </x:c>
      <x:c r="C25" s="17" t="str">
        <x:f>IF(ISNUMBER(A25),SUMIF(Zuordnung!$D$7:$D$36,A25,Zuordnung!$B$7:$B$36),"")</x:f>
      </x:c>
      <x:c r="D25" s="17" t="str">
        <x:f>IF(ISNUMBER(A25),B25*Ergebnis!$B$8,"")</x:f>
      </x:c>
      <x:c r="E25" s="17" t="str">
        <x:f>IF(ISNUMBER(A25),Ergebnis!$B$9+Ergebnis!$B$10,"")</x:f>
      </x:c>
      <x:c r="F25" s="17" t="str">
        <x:f>IF(ISNUMBER(A25),Ergebnis!$B$7-C25-D25-E25,"")</x:f>
      </x:c>
      <x:c r="G25" s="17" t="str">
        <x:f>IF(ISNUMBER(A25),Ergebnis!$B$7-C25-D25-E25-F25,"")</x:f>
      </x:c>
    </x:row>
    <x:row r="26" ht="23" customHeight="1">
      <x:c r="A26" s="17" t="str">
        <x:f>IF(AND(Ergebnis!$E$7="gültig",20&lt;=Ergebnis!$E$10),20,"")</x:f>
      </x:c>
      <x:c r="B26" s="17" t="str">
        <x:f>IF(ISNUMBER(A26),COUNTIF(Zuordnung!$D$7:$D$36,A26),"")</x:f>
      </x:c>
      <x:c r="C26" s="17" t="str">
        <x:f>IF(ISNUMBER(A26),SUMIF(Zuordnung!$D$7:$D$36,A26,Zuordnung!$B$7:$B$36),"")</x:f>
      </x:c>
      <x:c r="D26" s="17" t="str">
        <x:f>IF(ISNUMBER(A26),B26*Ergebnis!$B$8,"")</x:f>
      </x:c>
      <x:c r="E26" s="17" t="str">
        <x:f>IF(ISNUMBER(A26),Ergebnis!$B$9+Ergebnis!$B$10,"")</x:f>
      </x:c>
      <x:c r="F26" s="17" t="str">
        <x:f>IF(ISNUMBER(A26),Ergebnis!$B$7-C26-D26-E26,"")</x:f>
      </x:c>
      <x:c r="G26" s="17" t="str">
        <x:f>IF(ISNUMBER(A26),Ergebnis!$B$7-C26-D26-E26-F26,"")</x:f>
      </x:c>
    </x:row>
    <x:row r="27" ht="23" customHeight="1">
      <x:c r="A27" s="17" t="str">
        <x:f>IF(AND(Ergebnis!$E$7="gültig",21&lt;=Ergebnis!$E$10),21,"")</x:f>
      </x:c>
      <x:c r="B27" s="17" t="str">
        <x:f>IF(ISNUMBER(A27),COUNTIF(Zuordnung!$D$7:$D$36,A27),"")</x:f>
      </x:c>
      <x:c r="C27" s="17" t="str">
        <x:f>IF(ISNUMBER(A27),SUMIF(Zuordnung!$D$7:$D$36,A27,Zuordnung!$B$7:$B$36),"")</x:f>
      </x:c>
      <x:c r="D27" s="17" t="str">
        <x:f>IF(ISNUMBER(A27),B27*Ergebnis!$B$8,"")</x:f>
      </x:c>
      <x:c r="E27" s="17" t="str">
        <x:f>IF(ISNUMBER(A27),Ergebnis!$B$9+Ergebnis!$B$10,"")</x:f>
      </x:c>
      <x:c r="F27" s="17" t="str">
        <x:f>IF(ISNUMBER(A27),Ergebnis!$B$7-C27-D27-E27,"")</x:f>
      </x:c>
      <x:c r="G27" s="17" t="str">
        <x:f>IF(ISNUMBER(A27),Ergebnis!$B$7-C27-D27-E27-F27,"")</x:f>
      </x:c>
    </x:row>
    <x:row r="28" ht="23" customHeight="1">
      <x:c r="A28" s="17" t="str">
        <x:f>IF(AND(Ergebnis!$E$7="gültig",22&lt;=Ergebnis!$E$10),22,"")</x:f>
      </x:c>
      <x:c r="B28" s="17" t="str">
        <x:f>IF(ISNUMBER(A28),COUNTIF(Zuordnung!$D$7:$D$36,A28),"")</x:f>
      </x:c>
      <x:c r="C28" s="17" t="str">
        <x:f>IF(ISNUMBER(A28),SUMIF(Zuordnung!$D$7:$D$36,A28,Zuordnung!$B$7:$B$36),"")</x:f>
      </x:c>
      <x:c r="D28" s="17" t="str">
        <x:f>IF(ISNUMBER(A28),B28*Ergebnis!$B$8,"")</x:f>
      </x:c>
      <x:c r="E28" s="17" t="str">
        <x:f>IF(ISNUMBER(A28),Ergebnis!$B$9+Ergebnis!$B$10,"")</x:f>
      </x:c>
      <x:c r="F28" s="17" t="str">
        <x:f>IF(ISNUMBER(A28),Ergebnis!$B$7-C28-D28-E28,"")</x:f>
      </x:c>
      <x:c r="G28" s="17" t="str">
        <x:f>IF(ISNUMBER(A28),Ergebnis!$B$7-C28-D28-E28-F28,"")</x:f>
      </x:c>
    </x:row>
    <x:row r="29" ht="23" customHeight="1">
      <x:c r="A29" s="17" t="str">
        <x:f>IF(AND(Ergebnis!$E$7="gültig",23&lt;=Ergebnis!$E$10),23,"")</x:f>
      </x:c>
      <x:c r="B29" s="17" t="str">
        <x:f>IF(ISNUMBER(A29),COUNTIF(Zuordnung!$D$7:$D$36,A29),"")</x:f>
      </x:c>
      <x:c r="C29" s="17" t="str">
        <x:f>IF(ISNUMBER(A29),SUMIF(Zuordnung!$D$7:$D$36,A29,Zuordnung!$B$7:$B$36),"")</x:f>
      </x:c>
      <x:c r="D29" s="17" t="str">
        <x:f>IF(ISNUMBER(A29),B29*Ergebnis!$B$8,"")</x:f>
      </x:c>
      <x:c r="E29" s="17" t="str">
        <x:f>IF(ISNUMBER(A29),Ergebnis!$B$9+Ergebnis!$B$10,"")</x:f>
      </x:c>
      <x:c r="F29" s="17" t="str">
        <x:f>IF(ISNUMBER(A29),Ergebnis!$B$7-C29-D29-E29,"")</x:f>
      </x:c>
      <x:c r="G29" s="17" t="str">
        <x:f>IF(ISNUMBER(A29),Ergebnis!$B$7-C29-D29-E29-F29,"")</x:f>
      </x:c>
    </x:row>
    <x:row r="30" ht="23" customHeight="1">
      <x:c r="A30" s="17" t="str">
        <x:f>IF(AND(Ergebnis!$E$7="gültig",24&lt;=Ergebnis!$E$10),24,"")</x:f>
      </x:c>
      <x:c r="B30" s="17" t="str">
        <x:f>IF(ISNUMBER(A30),COUNTIF(Zuordnung!$D$7:$D$36,A30),"")</x:f>
      </x:c>
      <x:c r="C30" s="17" t="str">
        <x:f>IF(ISNUMBER(A30),SUMIF(Zuordnung!$D$7:$D$36,A30,Zuordnung!$B$7:$B$36),"")</x:f>
      </x:c>
      <x:c r="D30" s="17" t="str">
        <x:f>IF(ISNUMBER(A30),B30*Ergebnis!$B$8,"")</x:f>
      </x:c>
      <x:c r="E30" s="17" t="str">
        <x:f>IF(ISNUMBER(A30),Ergebnis!$B$9+Ergebnis!$B$10,"")</x:f>
      </x:c>
      <x:c r="F30" s="17" t="str">
        <x:f>IF(ISNUMBER(A30),Ergebnis!$B$7-C30-D30-E30,"")</x:f>
      </x:c>
      <x:c r="G30" s="17" t="str">
        <x:f>IF(ISNUMBER(A30),Ergebnis!$B$7-C30-D30-E30-F30,"")</x:f>
      </x:c>
    </x:row>
    <x:row r="31" ht="23" customHeight="1">
      <x:c r="A31" s="17" t="str">
        <x:f>IF(AND(Ergebnis!$E$7="gültig",25&lt;=Ergebnis!$E$10),25,"")</x:f>
      </x:c>
      <x:c r="B31" s="17" t="str">
        <x:f>IF(ISNUMBER(A31),COUNTIF(Zuordnung!$D$7:$D$36,A31),"")</x:f>
      </x:c>
      <x:c r="C31" s="17" t="str">
        <x:f>IF(ISNUMBER(A31),SUMIF(Zuordnung!$D$7:$D$36,A31,Zuordnung!$B$7:$B$36),"")</x:f>
      </x:c>
      <x:c r="D31" s="17" t="str">
        <x:f>IF(ISNUMBER(A31),B31*Ergebnis!$B$8,"")</x:f>
      </x:c>
      <x:c r="E31" s="17" t="str">
        <x:f>IF(ISNUMBER(A31),Ergebnis!$B$9+Ergebnis!$B$10,"")</x:f>
      </x:c>
      <x:c r="F31" s="17" t="str">
        <x:f>IF(ISNUMBER(A31),Ergebnis!$B$7-C31-D31-E31,"")</x:f>
      </x:c>
      <x:c r="G31" s="17" t="str">
        <x:f>IF(ISNUMBER(A31),Ergebnis!$B$7-C31-D31-E31-F31,"")</x:f>
      </x:c>
    </x:row>
    <x:row r="32" ht="23" customHeight="1">
      <x:c r="A32" s="17" t="str">
        <x:f>IF(AND(Ergebnis!$E$7="gültig",26&lt;=Ergebnis!$E$10),26,"")</x:f>
      </x:c>
      <x:c r="B32" s="17" t="str">
        <x:f>IF(ISNUMBER(A32),COUNTIF(Zuordnung!$D$7:$D$36,A32),"")</x:f>
      </x:c>
      <x:c r="C32" s="17" t="str">
        <x:f>IF(ISNUMBER(A32),SUMIF(Zuordnung!$D$7:$D$36,A32,Zuordnung!$B$7:$B$36),"")</x:f>
      </x:c>
      <x:c r="D32" s="17" t="str">
        <x:f>IF(ISNUMBER(A32),B32*Ergebnis!$B$8,"")</x:f>
      </x:c>
      <x:c r="E32" s="17" t="str">
        <x:f>IF(ISNUMBER(A32),Ergebnis!$B$9+Ergebnis!$B$10,"")</x:f>
      </x:c>
      <x:c r="F32" s="17" t="str">
        <x:f>IF(ISNUMBER(A32),Ergebnis!$B$7-C32-D32-E32,"")</x:f>
      </x:c>
      <x:c r="G32" s="17" t="str">
        <x:f>IF(ISNUMBER(A32),Ergebnis!$B$7-C32-D32-E32-F32,"")</x:f>
      </x:c>
    </x:row>
    <x:row r="33" ht="23" customHeight="1">
      <x:c r="A33" s="17" t="str">
        <x:f>IF(AND(Ergebnis!$E$7="gültig",27&lt;=Ergebnis!$E$10),27,"")</x:f>
      </x:c>
      <x:c r="B33" s="17" t="str">
        <x:f>IF(ISNUMBER(A33),COUNTIF(Zuordnung!$D$7:$D$36,A33),"")</x:f>
      </x:c>
      <x:c r="C33" s="17" t="str">
        <x:f>IF(ISNUMBER(A33),SUMIF(Zuordnung!$D$7:$D$36,A33,Zuordnung!$B$7:$B$36),"")</x:f>
      </x:c>
      <x:c r="D33" s="17" t="str">
        <x:f>IF(ISNUMBER(A33),B33*Ergebnis!$B$8,"")</x:f>
      </x:c>
      <x:c r="E33" s="17" t="str">
        <x:f>IF(ISNUMBER(A33),Ergebnis!$B$9+Ergebnis!$B$10,"")</x:f>
      </x:c>
      <x:c r="F33" s="17" t="str">
        <x:f>IF(ISNUMBER(A33),Ergebnis!$B$7-C33-D33-E33,"")</x:f>
      </x:c>
      <x:c r="G33" s="17" t="str">
        <x:f>IF(ISNUMBER(A33),Ergebnis!$B$7-C33-D33-E33-F33,"")</x:f>
      </x:c>
    </x:row>
    <x:row r="34" ht="23" customHeight="1">
      <x:c r="A34" s="17" t="str">
        <x:f>IF(AND(Ergebnis!$E$7="gültig",28&lt;=Ergebnis!$E$10),28,"")</x:f>
      </x:c>
      <x:c r="B34" s="17" t="str">
        <x:f>IF(ISNUMBER(A34),COUNTIF(Zuordnung!$D$7:$D$36,A34),"")</x:f>
      </x:c>
      <x:c r="C34" s="17" t="str">
        <x:f>IF(ISNUMBER(A34),SUMIF(Zuordnung!$D$7:$D$36,A34,Zuordnung!$B$7:$B$36),"")</x:f>
      </x:c>
      <x:c r="D34" s="17" t="str">
        <x:f>IF(ISNUMBER(A34),B34*Ergebnis!$B$8,"")</x:f>
      </x:c>
      <x:c r="E34" s="17" t="str">
        <x:f>IF(ISNUMBER(A34),Ergebnis!$B$9+Ergebnis!$B$10,"")</x:f>
      </x:c>
      <x:c r="F34" s="17" t="str">
        <x:f>IF(ISNUMBER(A34),Ergebnis!$B$7-C34-D34-E34,"")</x:f>
      </x:c>
      <x:c r="G34" s="17" t="str">
        <x:f>IF(ISNUMBER(A34),Ergebnis!$B$7-C34-D34-E34-F34,"")</x:f>
      </x:c>
    </x:row>
    <x:row r="35" ht="23" customHeight="1">
      <x:c r="A35" s="17" t="str">
        <x:f>IF(AND(Ergebnis!$E$7="gültig",29&lt;=Ergebnis!$E$10),29,"")</x:f>
      </x:c>
      <x:c r="B35" s="17" t="str">
        <x:f>IF(ISNUMBER(A35),COUNTIF(Zuordnung!$D$7:$D$36,A35),"")</x:f>
      </x:c>
      <x:c r="C35" s="17" t="str">
        <x:f>IF(ISNUMBER(A35),SUMIF(Zuordnung!$D$7:$D$36,A35,Zuordnung!$B$7:$B$36),"")</x:f>
      </x:c>
      <x:c r="D35" s="17" t="str">
        <x:f>IF(ISNUMBER(A35),B35*Ergebnis!$B$8,"")</x:f>
      </x:c>
      <x:c r="E35" s="17" t="str">
        <x:f>IF(ISNUMBER(A35),Ergebnis!$B$9+Ergebnis!$B$10,"")</x:f>
      </x:c>
      <x:c r="F35" s="17" t="str">
        <x:f>IF(ISNUMBER(A35),Ergebnis!$B$7-C35-D35-E35,"")</x:f>
      </x:c>
      <x:c r="G35" s="17" t="str">
        <x:f>IF(ISNUMBER(A35),Ergebnis!$B$7-C35-D35-E35-F35,"")</x:f>
      </x:c>
    </x:row>
    <x:row r="36" ht="23" customHeight="1">
      <x:c r="A36" s="17" t="str">
        <x:f>IF(AND(Ergebnis!$E$7="gültig",30&lt;=Ergebnis!$E$10),30,"")</x:f>
      </x:c>
      <x:c r="B36" s="17" t="str">
        <x:f>IF(ISNUMBER(A36),COUNTIF(Zuordnung!$D$7:$D$36,A36),"")</x:f>
      </x:c>
      <x:c r="C36" s="17" t="str">
        <x:f>IF(ISNUMBER(A36),SUMIF(Zuordnung!$D$7:$D$36,A36,Zuordnung!$B$7:$B$36),"")</x:f>
      </x:c>
      <x:c r="D36" s="17" t="str">
        <x:f>IF(ISNUMBER(A36),B36*Ergebnis!$B$8,"")</x:f>
      </x:c>
      <x:c r="E36" s="17" t="str">
        <x:f>IF(ISNUMBER(A36),Ergebnis!$B$9+Ergebnis!$B$10,"")</x:f>
      </x:c>
      <x:c r="F36" s="17" t="str">
        <x:f>IF(ISNUMBER(A36),Ergebnis!$B$7-C36-D36-E36,"")</x:f>
      </x:c>
      <x:c r="G36" s="17" t="str">
        <x:f>IF(ISNUMBER(A36),Ergebnis!$B$7-C36-D36-E36-F36,"")</x:f>
      </x:c>
    </x:row>
    <x:row r="37" ht="23" customHeight="1">
      <x:c r="A37" s="9"/>
      <x:c r="B37" s="9"/>
      <x:c r="C37" s="9"/>
      <x:c r="D37" s="9"/>
      <x:c r="E37" s="9"/>
      <x:c r="F37" s="9"/>
      <x:c r="G37" s="9"/>
    </x:row>
    <x:row r="38" ht="23" customHeight="1">
      <x:c r="A38" s="9"/>
      <x:c r="B38" s="9"/>
      <x:c r="C38" s="9"/>
      <x:c r="D38" s="9"/>
      <x:c r="E38" s="9"/>
      <x:c r="F38" s="9"/>
      <x:c r="G38" s="9"/>
    </x:row>
    <x:row r="39" ht="23" customHeight="1">
      <x:c r="A39" s="9"/>
      <x:c r="B39" s="9"/>
      <x:c r="C39" s="9"/>
      <x:c r="D39" s="9"/>
      <x:c r="E39" s="9"/>
      <x:c r="F39" s="9"/>
      <x:c r="G39" s="9"/>
    </x:row>
    <x:row r="40" ht="23" customHeight="1">
      <x:c r="A40" s="9"/>
      <x:c r="B40" s="9"/>
      <x:c r="C40" s="9"/>
      <x:c r="D40" s="9"/>
      <x:c r="E40" s="9"/>
      <x:c r="F40" s="9"/>
      <x:c r="G40" s="9"/>
    </x:row>
    <x:row r="41" ht="23" customHeight="1">
      <x:c r="A41" s="9"/>
      <x:c r="B41" s="9"/>
      <x:c r="C41" s="9"/>
      <x:c r="D41" s="9"/>
      <x:c r="E41" s="9"/>
      <x:c r="F41" s="9"/>
      <x:c r="G41" s="9"/>
    </x:row>
    <x:row r="42" ht="23" customHeight="1">
      <x:c r="A42" s="9"/>
      <x:c r="B42" s="9"/>
      <x:c r="C42" s="9"/>
      <x:c r="D42" s="9"/>
      <x:c r="E42" s="9"/>
      <x:c r="F42" s="9"/>
      <x:c r="G42" s="9"/>
    </x:row>
    <x:row r="43" ht="23" customHeight="1">
      <x:c r="A43" s="9"/>
      <x:c r="B43" s="9"/>
      <x:c r="C43" s="9"/>
      <x:c r="D43" s="9"/>
      <x:c r="E43" s="9"/>
      <x:c r="F43" s="9"/>
      <x:c r="G43" s="9"/>
    </x:row>
    <x:row r="44" ht="23" customHeight="1">
      <x:c r="A44" s="9"/>
      <x:c r="B44" s="9"/>
      <x:c r="C44" s="9"/>
      <x:c r="D44" s="9"/>
      <x:c r="E44" s="9"/>
      <x:c r="F44" s="9"/>
      <x:c r="G44" s="9"/>
    </x:row>
    <x:row r="45" ht="23" customHeight="1">
      <x:c r="A45" s="9"/>
      <x:c r="B45" s="9"/>
      <x:c r="C45" s="9"/>
      <x:c r="D45" s="9"/>
      <x:c r="E45" s="9"/>
      <x:c r="F45" s="9"/>
      <x:c r="G45" s="9"/>
    </x:row>
    <x:row r="46" ht="23" customHeight="1">
      <x:c r="A46" s="9"/>
      <x:c r="B46" s="9"/>
      <x:c r="C46" s="9"/>
      <x:c r="D46" s="9"/>
      <x:c r="E46" s="9"/>
      <x:c r="F46" s="9"/>
      <x:c r="G46" s="9"/>
    </x:row>
    <x:row r="47" ht="23" customHeight="1">
      <x:c r="A47" s="9"/>
      <x:c r="B47" s="9"/>
      <x:c r="C47" s="9"/>
      <x:c r="D47" s="9"/>
      <x:c r="E47" s="9"/>
      <x:c r="F47" s="9"/>
      <x:c r="G47" s="9"/>
    </x:row>
    <x:row r="48" ht="23" customHeight="1">
      <x:c r="A48" s="9"/>
      <x:c r="B48" s="9"/>
      <x:c r="C48" s="9"/>
      <x:c r="D48" s="9"/>
      <x:c r="E48" s="9"/>
      <x:c r="F48" s="9"/>
      <x:c r="G48" s="9"/>
    </x:row>
    <x:row r="49" ht="23" customHeight="1">
      <x:c r="A49" s="9"/>
      <x:c r="B49" s="9"/>
      <x:c r="C49" s="9"/>
      <x:c r="D49" s="9"/>
      <x:c r="E49" s="9"/>
      <x:c r="F49" s="9"/>
      <x:c r="G49" s="9"/>
    </x:row>
    <x:row r="50" ht="23" customHeight="1">
      <x:c r="A50" s="9"/>
      <x:c r="B50" s="9"/>
      <x:c r="C50" s="9"/>
      <x:c r="D50" s="9"/>
      <x:c r="E50" s="9"/>
      <x:c r="F50" s="9"/>
      <x:c r="G50" s="9"/>
    </x:row>
    <x:row r="51" ht="23" customHeight="1">
      <x:c r="A51" s="9"/>
      <x:c r="B51" s="9"/>
      <x:c r="C51" s="9"/>
      <x:c r="D51" s="9"/>
      <x:c r="E51" s="9"/>
      <x:c r="F51" s="9"/>
      <x:c r="G51" s="9"/>
    </x:row>
    <x:row r="52" ht="23" customHeight="1">
      <x:c r="A52" s="9"/>
      <x:c r="B52" s="9"/>
      <x:c r="C52" s="9"/>
      <x:c r="D52" s="9"/>
      <x:c r="E52" s="9"/>
      <x:c r="F52" s="9"/>
      <x:c r="G52" s="9"/>
    </x:row>
    <x:row r="53" ht="23" customHeight="1">
      <x:c r="A53" s="9"/>
      <x:c r="B53" s="9"/>
      <x:c r="C53" s="9"/>
      <x:c r="D53" s="9"/>
      <x:c r="E53" s="9"/>
      <x:c r="F53" s="9"/>
      <x:c r="G53" s="9"/>
    </x:row>
    <x:row r="54" ht="23" customHeight="1">
      <x:c r="A54" s="9"/>
      <x:c r="B54" s="9"/>
      <x:c r="C54" s="9"/>
      <x:c r="D54" s="9"/>
      <x:c r="E54" s="9"/>
      <x:c r="F54" s="9"/>
      <x:c r="G54" s="9"/>
    </x:row>
    <x:row r="55" ht="23" customHeight="1">
      <x:c r="A55" s="9"/>
      <x:c r="B55" s="9"/>
      <x:c r="C55" s="9"/>
      <x:c r="D55" s="9"/>
      <x:c r="E55" s="9"/>
      <x:c r="F55" s="9"/>
      <x:c r="G55" s="9"/>
    </x:row>
    <x:row r="56" ht="23" customHeight="1">
      <x:c r="A56" s="9"/>
      <x:c r="B56" s="9"/>
      <x:c r="C56" s="9"/>
      <x:c r="D56" s="9"/>
      <x:c r="E56" s="9"/>
      <x:c r="F56" s="9"/>
      <x:c r="G56" s="9"/>
    </x:row>
    <x:row r="57" ht="23" customHeight="1">
      <x:c r="A57" s="9"/>
      <x:c r="B57" s="9"/>
      <x:c r="C57" s="9"/>
      <x:c r="D57" s="9"/>
      <x:c r="E57" s="9"/>
      <x:c r="F57" s="9"/>
      <x:c r="G57" s="9"/>
    </x:row>
    <x:row r="58" ht="23" customHeight="1">
      <x:c r="A58" s="9"/>
      <x:c r="B58" s="9"/>
      <x:c r="C58" s="9"/>
      <x:c r="D58" s="9"/>
      <x:c r="E58" s="9"/>
      <x:c r="F58" s="9"/>
      <x:c r="G58" s="9"/>
    </x:row>
    <x:row r="59" ht="23" customHeight="1">
      <x:c r="A59" s="9"/>
      <x:c r="B59" s="9"/>
      <x:c r="C59" s="9"/>
      <x:c r="D59" s="9"/>
      <x:c r="E59" s="9"/>
      <x:c r="F59" s="9"/>
      <x:c r="G59" s="9"/>
    </x:row>
    <x:row r="60" ht="23" customHeight="1">
      <x:c r="A60" s="9"/>
      <x:c r="B60" s="9"/>
      <x:c r="C60" s="9"/>
      <x:c r="D60" s="9"/>
      <x:c r="E60" s="9"/>
      <x:c r="F60" s="9"/>
      <x:c r="G60" s="9"/>
    </x:row>
    <x:row r="61" ht="23" customHeight="1">
      <x:c r="A61" s="9"/>
      <x:c r="B61" s="9"/>
      <x:c r="C61" s="9"/>
      <x:c r="D61" s="9"/>
      <x:c r="E61" s="9"/>
      <x:c r="F61" s="9"/>
      <x:c r="G61" s="9"/>
    </x:row>
    <x:row r="62" ht="23" customHeight="1">
      <x:c r="A62" s="9"/>
      <x:c r="B62" s="9"/>
      <x:c r="C62" s="9"/>
      <x:c r="D62" s="9"/>
      <x:c r="E62" s="9"/>
      <x:c r="F62" s="9"/>
      <x:c r="G62" s="9"/>
    </x:row>
    <x:row r="63" ht="23" customHeight="1">
      <x:c r="A63" s="9"/>
      <x:c r="B63" s="9"/>
      <x:c r="C63" s="9"/>
      <x:c r="D63" s="9"/>
      <x:c r="E63" s="9"/>
      <x:c r="F63" s="9"/>
      <x:c r="G63" s="9"/>
    </x:row>
    <x:row r="64" ht="23" customHeight="1">
      <x:c r="A64" s="9"/>
      <x:c r="B64" s="9"/>
      <x:c r="C64" s="9"/>
      <x:c r="D64" s="9"/>
      <x:c r="E64" s="9"/>
      <x:c r="F64" s="9"/>
      <x:c r="G64" s="9"/>
    </x:row>
    <x:row r="65" ht="23" customHeight="1">
      <x:c r="A65" s="9"/>
      <x:c r="B65" s="9"/>
      <x:c r="C65" s="9"/>
      <x:c r="D65" s="9"/>
      <x:c r="E65" s="9"/>
      <x:c r="F65" s="9"/>
      <x:c r="G65" s="9"/>
    </x:row>
    <x:row r="66" ht="23" customHeight="1">
      <x:c r="A66" s="9"/>
      <x:c r="B66" s="9"/>
      <x:c r="C66" s="9"/>
      <x:c r="D66" s="9"/>
      <x:c r="E66" s="9"/>
      <x:c r="F66" s="9"/>
      <x:c r="G66" s="9"/>
    </x:row>
    <x:row r="67" ht="23" customHeight="1">
      <x:c r="A67" s="9"/>
      <x:c r="B67" s="9"/>
      <x:c r="C67" s="9"/>
      <x:c r="D67" s="9"/>
      <x:c r="E67" s="9"/>
      <x:c r="F67" s="9"/>
      <x:c r="G67" s="9"/>
    </x:row>
    <x:row r="68" ht="23" customHeight="1">
      <x:c r="A68" s="9"/>
      <x:c r="B68" s="9"/>
      <x:c r="C68" s="9"/>
      <x:c r="D68" s="9"/>
      <x:c r="E68" s="9"/>
      <x:c r="F68" s="9"/>
      <x:c r="G68" s="9"/>
    </x:row>
    <x:row r="69" ht="23" customHeight="1">
      <x:c r="A69" s="9"/>
      <x:c r="B69" s="9"/>
      <x:c r="C69" s="9"/>
      <x:c r="D69" s="9"/>
      <x:c r="E69" s="9"/>
      <x:c r="F69" s="9"/>
      <x:c r="G69" s="9"/>
    </x:row>
    <x:row r="70" ht="23" customHeight="1">
      <x:c r="A70" s="9"/>
      <x:c r="B70" s="9"/>
      <x:c r="C70" s="9"/>
      <x:c r="D70" s="9"/>
      <x:c r="E70" s="9"/>
      <x:c r="F70" s="9"/>
      <x:c r="G70" s="9"/>
    </x:row>
    <x:row r="71" ht="23" customHeight="1">
      <x:c r="A71" s="9"/>
      <x:c r="B71" s="9"/>
      <x:c r="C71" s="9"/>
      <x:c r="D71" s="9"/>
      <x:c r="E71" s="9"/>
      <x:c r="F71" s="9"/>
      <x:c r="G71" s="9"/>
    </x:row>
    <x:row r="72" ht="23" customHeight="1">
      <x:c r="A72" s="9"/>
      <x:c r="B72" s="9"/>
      <x:c r="C72" s="9"/>
      <x:c r="D72" s="9"/>
      <x:c r="E72" s="9"/>
      <x:c r="F72" s="9"/>
      <x:c r="G72" s="9"/>
    </x:row>
    <x:row r="73" ht="23" customHeight="1">
      <x:c r="A73" s="9"/>
      <x:c r="B73" s="9"/>
      <x:c r="C73" s="9"/>
      <x:c r="D73" s="9"/>
      <x:c r="E73" s="9"/>
      <x:c r="F73" s="9"/>
      <x:c r="G73" s="9"/>
    </x:row>
    <x:row r="74" ht="23" customHeight="1">
      <x:c r="A74" s="9"/>
      <x:c r="B74" s="9"/>
      <x:c r="C74" s="9"/>
      <x:c r="D74" s="9"/>
      <x:c r="E74" s="9"/>
      <x:c r="F74" s="9"/>
      <x:c r="G74" s="9"/>
    </x:row>
    <x:row r="75" ht="23" customHeight="1">
      <x:c r="A75" s="9"/>
      <x:c r="B75" s="9"/>
      <x:c r="C75" s="9"/>
      <x:c r="D75" s="9"/>
      <x:c r="E75" s="9"/>
      <x:c r="F75" s="9"/>
      <x:c r="G75" s="9"/>
    </x:row>
    <x:row r="76" ht="23" customHeight="1">
      <x:c r="A76" s="9"/>
      <x:c r="B76" s="9"/>
      <x:c r="C76" s="9"/>
      <x:c r="D76" s="9"/>
      <x:c r="E76" s="9"/>
      <x:c r="F76" s="9"/>
      <x:c r="G76" s="9"/>
    </x:row>
    <x:row r="77" ht="23" customHeight="1">
      <x:c r="A77" s="9"/>
      <x:c r="B77" s="9"/>
      <x:c r="C77" s="9"/>
      <x:c r="D77" s="9"/>
      <x:c r="E77" s="9"/>
      <x:c r="F77" s="9"/>
      <x:c r="G77" s="9"/>
    </x:row>
    <x:row r="78" ht="23" customHeight="1">
      <x:c r="A78" s="9"/>
      <x:c r="B78" s="9"/>
      <x:c r="C78" s="9"/>
      <x:c r="D78" s="9"/>
      <x:c r="E78" s="9"/>
      <x:c r="F78" s="9"/>
      <x:c r="G78" s="9"/>
    </x:row>
    <x:row r="79" ht="23" customHeight="1">
      <x:c r="A79" s="9"/>
      <x:c r="B79" s="9"/>
      <x:c r="C79" s="9"/>
      <x:c r="D79" s="9"/>
      <x:c r="E79" s="9"/>
      <x:c r="F79" s="9"/>
      <x:c r="G79" s="9"/>
    </x:row>
    <x:row r="80" ht="23" customHeight="1">
      <x:c r="A80" s="9"/>
      <x:c r="B80" s="9"/>
      <x:c r="C80" s="9"/>
      <x:c r="D80" s="9"/>
      <x:c r="E80" s="9"/>
      <x:c r="F80" s="9"/>
      <x:c r="G80" s="9"/>
    </x:row>
    <x:row r="81" ht="23" customHeight="1">
      <x:c r="A81" s="9"/>
      <x:c r="B81" s="9"/>
      <x:c r="C81" s="9"/>
      <x:c r="D81" s="9"/>
      <x:c r="E81" s="9"/>
      <x:c r="F81" s="9"/>
      <x:c r="G81" s="9"/>
    </x:row>
    <x:row r="82" ht="23" customHeight="1">
      <x:c r="A82" s="9"/>
      <x:c r="B82" s="9"/>
      <x:c r="C82" s="9"/>
      <x:c r="D82" s="9"/>
      <x:c r="E82" s="9"/>
      <x:c r="F82" s="9"/>
      <x:c r="G82" s="9"/>
    </x:row>
    <x:row r="83" ht="23" customHeight="1">
      <x:c r="A83" s="9"/>
      <x:c r="B83" s="9"/>
      <x:c r="C83" s="9"/>
      <x:c r="D83" s="9"/>
      <x:c r="E83" s="9"/>
      <x:c r="F83" s="9"/>
      <x:c r="G83" s="9"/>
    </x:row>
    <x:row r="84" ht="23" customHeight="1">
      <x:c r="A84" s="9"/>
      <x:c r="B84" s="9"/>
      <x:c r="C84" s="9"/>
      <x:c r="D84" s="9"/>
      <x:c r="E84" s="9"/>
      <x:c r="F84" s="9"/>
      <x:c r="G84" s="9"/>
    </x:row>
    <x:row r="85" ht="23" customHeight="1">
      <x:c r="A85" s="9"/>
      <x:c r="B85" s="9"/>
      <x:c r="C85" s="9"/>
      <x:c r="D85" s="9"/>
      <x:c r="E85" s="9"/>
      <x:c r="F85" s="9"/>
      <x:c r="G85" s="9"/>
    </x:row>
    <x:row r="86" ht="23" customHeight="1">
      <x:c r="A86" s="9"/>
      <x:c r="B86" s="9"/>
      <x:c r="C86" s="9"/>
      <x:c r="D86" s="9"/>
      <x:c r="E86" s="9"/>
      <x:c r="F86" s="9"/>
      <x:c r="G86" s="9"/>
    </x:row>
    <x:row r="87" ht="23" customHeight="1">
      <x:c r="A87" s="9"/>
      <x:c r="B87" s="9"/>
      <x:c r="C87" s="9"/>
      <x:c r="D87" s="9"/>
      <x:c r="E87" s="9"/>
      <x:c r="F87" s="9"/>
      <x:c r="G87" s="9"/>
    </x:row>
    <x:row r="88" ht="23" customHeight="1">
      <x:c r="A88" s="9"/>
      <x:c r="B88" s="9"/>
      <x:c r="C88" s="9"/>
      <x:c r="D88" s="9"/>
      <x:c r="E88" s="9"/>
      <x:c r="F88" s="9"/>
      <x:c r="G88" s="9"/>
    </x:row>
    <x:row r="89" ht="23" customHeight="1">
      <x:c r="A89" s="9"/>
      <x:c r="B89" s="9"/>
      <x:c r="C89" s="9"/>
      <x:c r="D89" s="9"/>
      <x:c r="E89" s="9"/>
      <x:c r="F89" s="9"/>
      <x:c r="G89" s="9"/>
    </x:row>
    <x:row r="90" ht="23" customHeight="1">
      <x:c r="A90" s="9"/>
      <x:c r="B90" s="9"/>
      <x:c r="C90" s="9"/>
      <x:c r="D90" s="9"/>
      <x:c r="E90" s="9"/>
      <x:c r="F90" s="9"/>
      <x:c r="G90" s="9"/>
    </x:row>
    <x:row r="91" ht="23" customHeight="1">
      <x:c r="A91" s="9"/>
      <x:c r="B91" s="9"/>
      <x:c r="C91" s="9"/>
      <x:c r="D91" s="9"/>
      <x:c r="E91" s="9"/>
      <x:c r="F91" s="9"/>
      <x:c r="G91" s="9"/>
    </x:row>
    <x:row r="92" ht="23" customHeight="1">
      <x:c r="A92" s="9"/>
      <x:c r="B92" s="9"/>
      <x:c r="C92" s="9"/>
      <x:c r="D92" s="9"/>
      <x:c r="E92" s="9"/>
      <x:c r="F92" s="9"/>
      <x:c r="G92" s="9"/>
    </x:row>
    <x:row r="93" ht="23" customHeight="1">
      <x:c r="A93" s="9"/>
      <x:c r="B93" s="9"/>
      <x:c r="C93" s="9"/>
      <x:c r="D93" s="9"/>
      <x:c r="E93" s="9"/>
      <x:c r="F93" s="9"/>
      <x:c r="G93" s="9"/>
    </x:row>
    <x:row r="94" ht="23" customHeight="1">
      <x:c r="A94" s="9"/>
      <x:c r="B94" s="9"/>
      <x:c r="C94" s="9"/>
      <x:c r="D94" s="9"/>
      <x:c r="E94" s="9"/>
      <x:c r="F94" s="9"/>
      <x:c r="G94" s="9"/>
    </x:row>
    <x:row r="95" ht="23" customHeight="1">
      <x:c r="A95" s="9"/>
      <x:c r="B95" s="9"/>
      <x:c r="C95" s="9"/>
      <x:c r="D95" s="9"/>
      <x:c r="E95" s="9"/>
      <x:c r="F95" s="9"/>
      <x:c r="G95" s="9"/>
    </x:row>
    <x:row r="96" ht="23" customHeight="1">
      <x:c r="A96" s="9"/>
      <x:c r="B96" s="9"/>
      <x:c r="C96" s="9"/>
      <x:c r="D96" s="9"/>
      <x:c r="E96" s="9"/>
      <x:c r="F96" s="9"/>
      <x:c r="G96" s="9"/>
    </x:row>
    <x:row r="97" ht="23" customHeight="1">
      <x:c r="A97" s="9"/>
      <x:c r="B97" s="9"/>
      <x:c r="C97" s="9"/>
      <x:c r="D97" s="9"/>
      <x:c r="E97" s="9"/>
      <x:c r="F97" s="9"/>
      <x:c r="G97" s="9"/>
    </x:row>
    <x:row r="98" ht="23" customHeight="1">
      <x:c r="A98" s="9"/>
      <x:c r="B98" s="9"/>
      <x:c r="C98" s="9"/>
      <x:c r="D98" s="9"/>
      <x:c r="E98" s="9"/>
      <x:c r="F98" s="9"/>
      <x:c r="G98" s="9"/>
    </x:row>
    <x:row r="99" ht="23" customHeight="1">
      <x:c r="A99" s="9"/>
      <x:c r="B99" s="9"/>
      <x:c r="C99" s="9"/>
      <x:c r="D99" s="9"/>
      <x:c r="E99" s="9"/>
      <x:c r="F99" s="9"/>
      <x:c r="G99" s="9"/>
    </x:row>
    <x:row r="100" ht="23" customHeight="1">
      <x:c r="A100" s="9"/>
      <x:c r="B100" s="9"/>
      <x:c r="C100" s="9"/>
      <x:c r="D100" s="9"/>
      <x:c r="E100" s="9"/>
      <x:c r="F100" s="9"/>
      <x:c r="G100" s="9"/>
    </x:row>
    <x:row r="101" ht="23" customHeight="1">
      <x:c r="A101" s="9"/>
      <x:c r="B101" s="9"/>
      <x:c r="C101" s="9"/>
      <x:c r="D101" s="9"/>
      <x:c r="E101" s="9"/>
      <x:c r="F101" s="9"/>
      <x:c r="G101" s="9"/>
    </x:row>
    <x:row r="102" ht="23" customHeight="1">
      <x:c r="A102" s="9"/>
      <x:c r="B102" s="9"/>
      <x:c r="C102" s="9"/>
      <x:c r="D102" s="9"/>
      <x:c r="E102" s="9"/>
      <x:c r="F102" s="9"/>
      <x:c r="G102" s="9"/>
    </x:row>
    <x:row r="103" ht="23" customHeight="1">
      <x:c r="A103" s="9"/>
      <x:c r="B103" s="9"/>
      <x:c r="C103" s="9"/>
      <x:c r="D103" s="9"/>
      <x:c r="E103" s="9"/>
      <x:c r="F103" s="9"/>
      <x:c r="G103" s="9"/>
    </x:row>
    <x:row r="104" ht="23" customHeight="1">
      <x:c r="A104" s="9"/>
      <x:c r="B104" s="9"/>
      <x:c r="C104" s="9"/>
      <x:c r="D104" s="9"/>
      <x:c r="E104" s="9"/>
      <x:c r="F104" s="9"/>
      <x:c r="G104" s="9"/>
    </x:row>
    <x:row r="105" ht="23" customHeight="1">
      <x:c r="A105" s="9"/>
      <x:c r="B105" s="9"/>
      <x:c r="C105" s="9"/>
      <x:c r="D105" s="9"/>
      <x:c r="E105" s="9"/>
      <x:c r="F105" s="9"/>
      <x:c r="G105" s="9"/>
    </x:row>
    <x:row r="106" ht="23" customHeight="1">
      <x:c r="A106" s="9"/>
      <x:c r="B106" s="9"/>
      <x:c r="C106" s="9"/>
      <x:c r="D106" s="9"/>
      <x:c r="E106" s="9"/>
      <x:c r="F106" s="9"/>
      <x:c r="G106" s="9"/>
    </x:row>
    <x:row r="107" ht="23" customHeight="1">
      <x:c r="A107" s="2"/>
      <x:c r="B107" s="2"/>
      <x:c r="C107" s="2"/>
      <x:c r="D107" s="2"/>
      <x:c r="E107" s="2"/>
      <x:c r="F107" s="2"/>
      <x:c r="G107" s="2"/>
    </x:row>
    <x:row r="108" ht="23" customHeight="1">
      <x:c r="A108" s="2"/>
      <x:c r="B108" s="2"/>
      <x:c r="C108" s="2"/>
      <x:c r="D108" s="2"/>
      <x:c r="E108" s="2"/>
      <x:c r="F108" s="2"/>
      <x:c r="G108" s="2"/>
    </x:row>
    <x:row r="109" ht="23" customHeight="1">
      <x:c r="A109" s="13" t="str">
        <x:v>Excelvorlage.de öffnen</x:v>
      </x:c>
      <x:c r="B109" s="13"/>
      <x:c r="C109" s="13"/>
      <x:c r="D109" s="13"/>
      <x:c r="E109" s="13"/>
      <x:c r="F109" s="13"/>
      <x:c r="G109" s="13"/>
    </x:row>
    <x:row r="110" ht="23" customHeight="1">
      <x:c r="A110" s="13" t="str">
        <x:v>Anleitung zur Vorlage öffnen</x:v>
      </x:c>
      <x:c r="B110" s="13"/>
      <x:c r="C110" s="13"/>
      <x:c r="D110" s="13"/>
      <x:c r="E110" s="13"/>
      <x:c r="F110" s="13"/>
      <x:c r="G110" s="13"/>
    </x:row>
  </x:sheetData>
  <x:mergeCells>
    <x:mergeCell ref="A1:B1"/>
    <x:mergeCell ref="A2:G2"/>
    <x:mergeCell ref="A3:G3"/>
    <x:mergeCell ref="A4:G4"/>
    <x:mergeCell ref="A109:G109"/>
    <x:mergeCell ref="A110:G110"/>
  </x:mergeCells>
  <x:hyperlinks>
    <x:hyperlink xmlns:ns1="http://schemas.openxmlformats.org/officeDocument/2006/relationships" ref="A109" ns1:id="evLink109"/>
    <x:hyperlink xmlns:ns2="http://schemas.openxmlformats.org/officeDocument/2006/relationships" ref="A110" ns2:id="evLink110"/>
  </x:hyperlinks>
  <x:pageMargins left="0.7" right="0.7" top="0.75" bottom="0.75" header="0.3" footer="0.3"/>
  <x:drawing xmlns:r="http://schemas.openxmlformats.org/officeDocument/2006/relationships" r:id="R24e80cc262b540c2"/>
</x:worksheet>
</file>