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316a6b2b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l" sheetId="1" r:id="Rb3eb56b3b9204510"/>
    <x:sheet xmlns:r="http://schemas.openxmlformats.org/officeDocument/2006/relationships" name="Ausfallzeiten" sheetId="2" r:id="R7cbb360a04d24e8c"/>
    <x:sheet xmlns:r="http://schemas.openxmlformats.org/officeDocument/2006/relationships" name="Rangplot" sheetId="3" r:id="R7c4c0ebb0c91445b"/>
    <x:sheet xmlns:r="http://schemas.openxmlformats.org/officeDocument/2006/relationships" name="Prüfhinweise" sheetId="4" r:id="Reb7f7217187e42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"/>
    <x:numFmt numFmtId="201" formatCode="0.000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5bba4337947b4" /><Relationship Type="http://schemas.openxmlformats.org/officeDocument/2006/relationships/theme" Target="/xl/theme/theme1.xml" Id="R6d3117ae476747fe" /><Relationship Type="http://schemas.openxmlformats.org/officeDocument/2006/relationships/sharedStrings" Target="/xl/sharedStrings.xml" Id="Rd8d671370c394b82" /><Relationship Type="http://schemas.openxmlformats.org/officeDocument/2006/relationships/worksheet" Target="/xl/worksheets/sheet1.xml" Id="Rb3eb56b3b9204510" /><Relationship Type="http://schemas.openxmlformats.org/officeDocument/2006/relationships/worksheet" Target="/xl/worksheets/sheet2.xml" Id="R7cbb360a04d24e8c" /><Relationship Type="http://schemas.openxmlformats.org/officeDocument/2006/relationships/worksheet" Target="/xl/worksheets/sheet3.xml" Id="R7c4c0ebb0c91445b" /><Relationship Type="http://schemas.openxmlformats.org/officeDocument/2006/relationships/worksheet" Target="/xl/worksheets/sheet4.xml" Id="Reb7f7217187e42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89240299eaf404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b4bd664b33a484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3cfbcfb0ef90401b" /><Relationship Type="http://schemas.openxmlformats.org/officeDocument/2006/relationships/chart" Target="/xl/drawings/charts/chart1.xml" Id="Rcf1bcf8962b1404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78f45d4145ff4ec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Weibull-Rangplot: Y auf X</a:t>
            </a:r>
          </a:p>
        </c:rich>
      </c:tx>
      <c:overlay val="0"/>
    </c:title>
    <c:plotArea>
      <c:scatterChart>
        <c:scatterStyle val="lineMarker"/>
        <c:varyColors val="0"/>
        <c:ser>
          <c:idx val="0"/>
          <c:order val="0"/>
          <c:tx>
            <c:v>Y=LN(−LN(1−p))</c:v>
          </c:tx>
          <c:spPr>
            <ns1:ln xmlns:ns1="http://schemas.openxmlformats.org/drawingml/2006/main">
              <ns1:noFill/>
            </ns1:ln>
          </c:spPr>
          <c:xVal>
            <c:numRef>
              <c:f>'Rangplot'!$D$7:$D$56</c:f>
              <c:numCache>
                <c:formatCode>0.000000</c:formatCode>
                <c:ptCount val="0"/>
              </c:numCache>
            </c:numRef>
          </c:xVal>
          <c:yVal>
            <c:numRef>
              <c:f>'Rangplot'!$E$7:$E$56</c:f>
              <c:numCache>
                <c:formatCode>0.000000</c:formatCode>
                <c:ptCount val="0"/>
              </c:numCache>
            </c:numRef>
          </c:yVal>
        </c:ser>
        <c:ser>
          <c:idx val="1"/>
          <c:order val="1"/>
          <c:tx>
            <c:v>Y aus Regression</c:v>
          </c:tx>
          <c:spPr>
            <a:ln xmlns:a="http://schemas.openxmlformats.org/drawingml/2006/main" w="19050">
              <a:solidFill>
                <a:srgbClr val="174D35"/>
              </a:solidFill>
            </a:ln>
          </c:spPr>
          <c:xVal>
            <c:numRef>
              <c:f>'Rangplot'!$D$7:$D$56</c:f>
              <c:numCache>
                <c:formatCode>0.000000</c:formatCode>
                <c:ptCount val="0"/>
              </c:numCache>
            </c:numRef>
          </c:xVal>
          <c:yVal>
            <c:numRef>
              <c:f>'Rangplot'!$F$7:$F$56</c:f>
              <c:numCache>
                <c:formatCode>0.000000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Y=LN(−LN(1−p))</a:t>
                </a:r>
              </a:p>
            </c:rich>
          </c:tx>
          <c:overlay val="0"/>
        </c:title>
        <c:numFmt formatCode="General"/>
        <c:majorTickMark val="none"/>
        <c:minorTickMark val="none"/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X=LN(t)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crossAx val="48672768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6e6d3af2-ddd8-43f8-929d-0e5a580427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9240299eaf40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ebd9a165-91ce-4305-ae1e-f23168bc41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4bd664b33a48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twoCellAnchor>
    <xdr:from>
      <xdr:col>8</xdr:col>
      <xdr:colOff>0</xdr:colOff>
      <xdr:row>5</xdr:row>
      <xdr:rowOff>0</xdr:rowOff>
    </xdr:from>
    <xdr:to>
      <xdr:col>21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f1bcf8962b14045"/>
        </a:graphicData>
      </a:graphic>
    </xdr:graphicFrame>
    <xdr:clientData/>
  </xdr:twoCellAnchor>
  <xdr:oneCellAnchor>
    <xdr:from>
      <xdr:col>2</xdr:col>
      <xdr:colOff>114300</xdr:colOff>
      <xdr:row>0</xdr:row>
      <xdr:rowOff>0</xdr:rowOff>
    </xdr:from>
    <xdr:ext cx="3200400" cy="504825"/>
    <xdr:pic>
      <xdr:nvPicPr>
        <xdr:cNvPr id="2" name="04b914db-4e8c-4034-a13a-955a092235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fbcfb0ef9040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041efcc1-88f4-49c9-b595-528137e103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f45d4145ff4e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9ddc5903dc14308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weibull-analyse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a9c65d227e584dcf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weibull-analyse/" TargetMode="External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d2e7518cdef14df5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weibull-analyse/" TargetMode="External"/></Relationships>
</file>

<file path=xl/worksheets/_rels/sheet4.xml.rels><?xml version='1.0' encoding='UTF-8' standalone='yes'?>
<Relationships xmlns="http://schemas.openxmlformats.org/package/2006/relationships"><Relationship Type="http://schemas.openxmlformats.org/officeDocument/2006/relationships/drawing" Target="/xl/drawings/drawing4.xml" Id="R486035e7bb0e46ea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weibull-analyse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5" hidden="0" customWidth="1"/>
    <x:col min="3" max="3" width="31" hidden="0" customWidth="1"/>
    <x:col min="4" max="4" width="28" hidden="0" customWidth="1"/>
    <x:col min="5" max="5" width="27" hidden="0" customWidth="1"/>
    <x:col min="6" max="6" width="29" hidden="0" customWidth="1"/>
  </x:cols>
  <x:sheetData>
    <x:row r="1" ht="53" customHeight="1">
      <x:c r="A1" s="4" t="str">
        <x:v>Weibull-Analyse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Zwei-Parameter-Weibull, Lageparameter0. Nur vollständige positive Ausfallzeiten. Y-auf-X-Rangregression, keine Maximum-Likelihood-Schätzung. Bis zu50 Fälle, gemeinsame Einheit Stunden.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Parameter / Kennzahl</x:v>
      </x:c>
      <x:c r="B6" s="12" t="str">
        <x:v>Eingabe / Wert</x:v>
      </x:c>
      <x:c r="C6" s="12" t="str">
        <x:v>Bedeutung</x:v>
      </x:c>
      <x:c r="D6" s="12" t="str">
        <x:v>Kennzahl</x:v>
      </x:c>
      <x:c r="E6" s="12" t="str">
        <x:v>Ergebnis</x:v>
      </x:c>
      <x:c r="F6" s="12" t="str">
        <x:v>Einheit / Hinweis</x:v>
      </x:c>
    </x:row>
    <x:row r="7" ht="23" customHeight="1">
      <x:c r="A7" s="9" t="str">
        <x:v>Homogene Population?</x:v>
      </x:c>
      <x:c r="B7" s="9" t="str">
        <x:v>Ja</x:v>
      </x:c>
      <x:c r="C7" s="9"/>
      <x:c r="D7" s="9" t="str">
        <x:v>Vollständige Ausfälle n</x:v>
      </x:c>
      <x:c r="E7" s="14" t="n">
        <x:f>COUNTIF(Ausfallzeiten!E7:E56,"gültig")</x:f>
        <x:v>10</x:v>
      </x:c>
      <x:c r="F7" s="9"/>
    </x:row>
    <x:row r="8" ht="23" customHeight="1">
      <x:c r="A8" s="9" t="str">
        <x:v>Abfragezeit t Stunden</x:v>
      </x:c>
      <x:c r="B8" s="9" t="n">
        <x:v>600</x:v>
      </x:c>
      <x:c r="C8" s="9"/>
      <x:c r="D8" s="9" t="str">
        <x:v>Fehlerhafte Fallzeilen</x:v>
      </x:c>
      <x:c r="E8" s="14" t="n">
        <x:f>COUNTIF(Ausfallzeiten!E7:E56,"Eingaben prüfen")</x:f>
        <x:v>0</x:v>
      </x:c>
      <x:c r="F8" s="9"/>
    </x:row>
    <x:row r="9" ht="23" customHeight="1">
      <x:c r="A9" s="9"/>
      <x:c r="B9" s="9"/>
      <x:c r="C9" s="9"/>
      <x:c r="D9" s="9" t="str">
        <x:v>Eingabestatus</x:v>
      </x:c>
      <x:c r="E9" s="14" t="str">
        <x:f>IF(OR(E7&lt;3,E8&gt;0,B7&lt;&gt;"Ja"),"Modell/Eingaben prüfen",IF(MAX(Ausfallzeiten!B7:B56)=MIN(Ausfallzeiten!B7:B56),"Zeiten müssen variieren","gültig"))</x:f>
        <x:v>gültig</x:v>
      </x:c>
      <x:c r="F9" s="9"/>
    </x:row>
    <x:row r="10" ht="23" customHeight="1">
      <x:c r="A10" s="9"/>
      <x:c r="B10" s="9"/>
      <x:c r="C10" s="9"/>
      <x:c r="D10" s="9"/>
      <x:c r="E10" s="14"/>
      <x:c r="F10" s="9"/>
    </x:row>
    <x:row r="11" ht="23" customHeight="1">
      <x:c r="A11" s="9"/>
      <x:c r="B11" s="9"/>
      <x:c r="C11" s="9"/>
      <x:c r="D11" s="9" t="str">
        <x:v>beta (Y-auf-X-Steigung)</x:v>
      </x:c>
      <x:c r="E11" s="15" t="n">
        <x:f>IF(E9="gültig",SLOPE(Rangplot!E7:E56,Rangplot!D7:D56),"")</x:f>
        <x:v>2.619017876652669</x:v>
      </x:c>
      <x:c r="F11" s="9"/>
    </x:row>
    <x:row r="12" ht="23" customHeight="1">
      <x:c r="A12" s="9"/>
      <x:c r="B12" s="9"/>
      <x:c r="C12" s="9"/>
      <x:c r="D12" s="9" t="str">
        <x:v>Achsenabschnitt a</x:v>
      </x:c>
      <x:c r="E12" s="15" t="n">
        <x:f>IF(E9="gültig",INTERCEPT(Rangplot!E7:E56,Rangplot!D7:D56),"")</x:f>
        <x:v>-17.55930624750712</x:v>
      </x:c>
      <x:c r="F12" s="9"/>
    </x:row>
    <x:row r="13" ht="23" customHeight="1">
      <x:c r="A13" s="9"/>
      <x:c r="B13" s="9"/>
      <x:c r="C13" s="9"/>
      <x:c r="D13" s="9" t="str">
        <x:v>eta Skalenparameter</x:v>
      </x:c>
      <x:c r="E13" s="15" t="n">
        <x:f>IF(E9&lt;&gt;"gültig","Modell/Eingaben prüfen",IF(E11&lt;=0,"beta muss positiv sein",IFERROR(EXP(-E12/E11),"Zahlenbereich prüfen")))</x:f>
        <x:v>816.1013277394067</x:v>
      </x:c>
      <x:c r="F13" s="9"/>
    </x:row>
    <x:row r="14" ht="23" customHeight="1">
      <x:c r="A14" s="9"/>
      <x:c r="B14" s="9"/>
      <x:c r="C14" s="9"/>
      <x:c r="D14" s="9" t="str">
        <x:v>R² im transformierten Plot</x:v>
      </x:c>
      <x:c r="E14" s="15" t="n">
        <x:f>IF(E9="gültig",RSQ(Rangplot!E7:E56,Rangplot!D7:D56),"")</x:f>
        <x:v>0.9910136830895154</x:v>
      </x:c>
      <x:c r="F14" s="9"/>
    </x:row>
    <x:row r="15" ht="23" customHeight="1">
      <x:c r="A15" s="9"/>
      <x:c r="B15" s="9"/>
      <x:c r="C15" s="9"/>
      <x:c r="D15" s="9"/>
      <x:c r="E15" s="15"/>
      <x:c r="F15" s="9"/>
    </x:row>
    <x:row r="16" ht="23" customHeight="1">
      <x:c r="A16" s="9"/>
      <x:c r="B16" s="9"/>
      <x:c r="C16" s="9"/>
      <x:c r="D16" s="9" t="str">
        <x:v>B10: 10%-Ausfallquantil</x:v>
      </x:c>
      <x:c r="E16" s="15" t="n">
        <x:f>IF(ISNUMBER(E13),IFERROR(E13*(-LN(1-0.1))^(1/E11),"Zahlenbereich prüfen"),"Modell/Eingaben prüfen")</x:f>
        <x:v>345.6053801484662</x:v>
      </x:c>
      <x:c r="F16" s="9"/>
    </x:row>
    <x:row r="17" ht="23" customHeight="1">
      <x:c r="A17" s="9"/>
      <x:c r="B17" s="9"/>
      <x:c r="C17" s="9"/>
      <x:c r="D17" s="9" t="str">
        <x:v>B50: Median des Modells</x:v>
      </x:c>
      <x:c r="E17" s="15" t="n">
        <x:f>IF(ISNUMBER(E13),IFERROR(E13*(-LN(1-0.5))^(1/E11),"Zahlenbereich prüfen"),"Modell/Eingaben prüfen")</x:f>
        <x:v>709.5249327214815</x:v>
      </x:c>
      <x:c r="F17" s="9"/>
    </x:row>
    <x:row r="18" ht="23" customHeight="1">
      <x:c r="A18" s="9"/>
      <x:c r="B18" s="9"/>
      <x:c r="C18" s="9"/>
      <x:c r="D18" s="9"/>
      <x:c r="E18" s="14"/>
      <x:c r="F18" s="9"/>
    </x:row>
    <x:row r="19" ht="23" customHeight="1">
      <x:c r="A19" s="9"/>
      <x:c r="B19" s="9"/>
      <x:c r="C19" s="9"/>
      <x:c r="D19" s="9" t="str">
        <x:v>F(t): Ausfallanteil</x:v>
      </x:c>
      <x:c r="E19" s="16" t="n">
        <x:f>IF(NOT(ISNUMBER(E13)),"Modell/Eingaben prüfen",IF(NOT(ISNUMBER(B8)),"Abfragezeit prüfen",IF(B8&lt;0,"Abfragezeit prüfen",IFERROR(1-EXP(-((B8/E13)^E11)),"Zahlenbereich prüfen"))))</x:f>
        <x:v>0.36033133888017843</x:v>
      </x:c>
      <x:c r="F19" s="9"/>
    </x:row>
    <x:row r="20" ht="23" customHeight="1">
      <x:c r="A20" s="9"/>
      <x:c r="B20" s="9"/>
      <x:c r="C20" s="9"/>
      <x:c r="D20" s="9" t="str">
        <x:v>R(t): Überleben</x:v>
      </x:c>
      <x:c r="E20" s="16" t="n">
        <x:f>IF(ISNUMBER(E19),1-E19,"Abfragezeit prüfen")</x:f>
        <x:v>0.6396686611198216</x:v>
      </x:c>
      <x:c r="F20" s="9"/>
    </x:row>
    <x:row r="21" ht="23" customHeight="1">
      <x:c r="A21" s="9"/>
      <x:c r="B21" s="9"/>
      <x:c r="C21" s="9"/>
      <x:c r="D21" s="9"/>
      <x:c r="E21" s="9"/>
      <x:c r="F21" s="9"/>
    </x:row>
    <x:row r="22" ht="23" customHeight="1">
      <x:c r="A22" s="9"/>
      <x:c r="B22" s="9"/>
      <x:c r="C22" s="9"/>
      <x:c r="D22" s="9"/>
      <x:c r="E22" s="9"/>
      <x:c r="F22" s="9"/>
    </x:row>
    <x:row r="23" ht="42" customHeight="1">
      <x:c r="A23" s="17" t="str">
        <x:v>Methode: p_i=(i−0,3)/(n+0,4), X=LN(t_i), Y=LN(−LN(1−p_i)); Kleinste Quadrate Y=a+beta X. eta=EXP(−a/beta). Dies ist Rangregression und keine MLE.</x:v>
      </x:c>
      <x:c r="B23" s="17"/>
      <x:c r="C23" s="17"/>
      <x:c r="D23" s="17"/>
      <x:c r="E23" s="17"/>
      <x:c r="F23" s="17"/>
    </x:row>
    <x:row r="24" ht="23" customHeight="1">
      <x:c r="A24" s="9"/>
      <x:c r="B24" s="9"/>
      <x:c r="C24" s="9"/>
      <x:c r="D24" s="9"/>
      <x:c r="E24" s="9"/>
      <x:c r="F24" s="9"/>
    </x:row>
    <x:row r="25" ht="42" customHeight="1">
      <x:c r="A25" s="17" t="str">
        <x:v>F(t)=1−EXP(−(t/eta)^beta), R(t)=1−F(t), Bp=eta×[−LN(1−p)]^(1/beta). B10 bedeutet10% modellierter Ausfallanteil, keine zugesicherte Lebensdauer.</x:v>
      </x:c>
      <x:c r="B25" s="17"/>
      <x:c r="C25" s="17"/>
      <x:c r="D25" s="17"/>
      <x:c r="E25" s="17"/>
      <x:c r="F25" s="17"/>
    </x:row>
    <x:row r="26" ht="23" customHeight="1">
      <x:c r="A26" s="9"/>
      <x:c r="B26" s="9"/>
      <x:c r="C26" s="9"/>
      <x:c r="D26" s="9"/>
      <x:c r="E26" s="9"/>
      <x:c r="F26" s="9"/>
    </x:row>
    <x:row r="27" ht="42" customHeight="1">
      <x:c r="A27" s="17" t="str">
        <x:v>Nur homogene, unabhängige und vollständig ausgefallene Einheiten. Keine Zensierung, Mischpopulationen, Konfidenzintervalle oder automatische Normfreigabe. Extrapolation ist unsicher. Prüfhinweise beachten.</x:v>
      </x:c>
      <x:c r="B27" s="17"/>
      <x:c r="C27" s="17"/>
      <x:c r="D27" s="17"/>
      <x:c r="E27" s="17"/>
      <x:c r="F27" s="17"/>
    </x:row>
    <x:row r="28" ht="23" customHeight="1">
      <x:c r="A28" s="9"/>
      <x:c r="B28" s="9"/>
      <x:c r="C28" s="9"/>
      <x:c r="D28" s="9"/>
      <x:c r="E28" s="9"/>
      <x:c r="F28" s="9"/>
    </x:row>
    <x:row r="29" ht="42" customHeight="1">
      <x:c r="A29" s="17" t="str">
        <x:v>Quelle: NIST e-Handbook8.2.2.1 Probability Plotting und1.3.3.30 Weibull Plot. Transformierte Regressionsrichtung explizit wie oben definiert. Stand31.10.2026.</x:v>
      </x:c>
      <x:c r="B29" s="17"/>
      <x:c r="C29" s="17"/>
      <x:c r="D29" s="17"/>
      <x:c r="E29" s="17"/>
      <x:c r="F29" s="17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23:F23"/>
    <x:mergeCell ref="A25:F25"/>
    <x:mergeCell ref="A27:F27"/>
    <x:mergeCell ref="A29:F29"/>
  </x:mergeCells>
  <x:hyperlinks>
    <x:hyperlink xmlns:ns0="http://schemas.openxmlformats.org/officeDocument/2006/relationships" ref="A109" ns0:id="evLink109"/>
    <x:hyperlink xmlns:ns1="http://schemas.openxmlformats.org/officeDocument/2006/relationships" ref="A110" ns1:id="evLink110"/>
  </x:hyperlinks>
  <x:pageMargins left="0.7" right="0.7" top="0.75" bottom="0.75" header="0.3" footer="0.3"/>
  <x:drawing xmlns:r="http://schemas.openxmlformats.org/officeDocument/2006/relationships" r:id="R49ddc5903dc14308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5" hidden="0" customWidth="1"/>
    <x:col min="3" max="3" width="31" hidden="0" customWidth="1"/>
    <x:col min="4" max="4" width="28" hidden="0" customWidth="1"/>
    <x:col min="5" max="5" width="27" hidden="0" customWidth="1"/>
    <x:col min="6" max="6" width="29" hidden="0" customWidth="1"/>
  </x:cols>
  <x:sheetData>
    <x:row r="1" ht="53" customHeight="1">
      <x:c r="A1" s="4" t="str">
        <x:v>Weibull: Ausfallzeiten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Alle Fälle müssen tatsächliche Ausfälle mit Zeit&gt;0 sein. Zensierte Beobachtungen nicht einfach weglassen: Dann ist dieses Modell ungeeignet. Leere Zeilen sind erlaubt, Teilzeilen und doppelte IDs sperren die Auswertung.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Eindeutige Fall-ID</x:v>
      </x:c>
      <x:c r="B6" s="12" t="str">
        <x:v>Ausfallzeit Stunden</x:v>
      </x:c>
      <x:c r="C6" s="12" t="str">
        <x:v>Vollständig? Ja/Nein</x:v>
      </x:c>
      <x:c r="D6" s="12" t="str">
        <x:v>Gültige Zeit (Hilfe)</x:v>
      </x:c>
      <x:c r="E6" s="12" t="str">
        <x:v>Prüfung</x:v>
      </x:c>
      <x:c r="F6" s="12" t="str">
        <x:v>Notiz</x:v>
      </x:c>
    </x:row>
    <x:row r="7" ht="23" customHeight="1">
      <x:c r="A7" s="9" t="str">
        <x:v>FIKTIV-001</x:v>
      </x:c>
      <x:c r="B7" s="9" t="n">
        <x:v>320</x:v>
      </x:c>
      <x:c r="C7" s="9" t="str">
        <x:v>Ja</x:v>
      </x:c>
      <x:c r="D7" s="14" t="n">
        <x:f>IF(E7="gültig",B7,0)</x:f>
        <x:v>320</x:v>
      </x:c>
      <x:c r="E7" s="14" t="str">
        <x:f>IF(COUNTA(A7:C7)=0,"",IF(OR(A7="",NOT(ISNUMBER(B7)),C7&lt;&gt;"Ja"),"Eingaben prüfen",IF(OR(B7&lt;=0,COUNTIF($A$7:$A$56,A7)&gt;1),"Eingaben prüfen","gültig")))</x:f>
        <x:v>gültig</x:v>
      </x:c>
      <x:c r="F7" s="9"/>
    </x:row>
    <x:row r="8" ht="23" customHeight="1">
      <x:c r="A8" s="9" t="str">
        <x:v>FIKTIV-002</x:v>
      </x:c>
      <x:c r="B8" s="9" t="n">
        <x:v>410</x:v>
      </x:c>
      <x:c r="C8" s="9" t="str">
        <x:v>Ja</x:v>
      </x:c>
      <x:c r="D8" s="14" t="n">
        <x:f>IF(E8="gültig",B8,0)</x:f>
        <x:v>410</x:v>
      </x:c>
      <x:c r="E8" s="14" t="str">
        <x:f>IF(COUNTA(A8:C8)=0,"",IF(OR(A8="",NOT(ISNUMBER(B8)),C8&lt;&gt;"Ja"),"Eingaben prüfen",IF(OR(B8&lt;=0,COUNTIF($A$7:$A$56,A8)&gt;1),"Eingaben prüfen","gültig")))</x:f>
        <x:v>gültig</x:v>
      </x:c>
      <x:c r="F8" s="9"/>
    </x:row>
    <x:row r="9" ht="23" customHeight="1">
      <x:c r="A9" s="9" t="str">
        <x:v>FIKTIV-003</x:v>
      </x:c>
      <x:c r="B9" s="9" t="n">
        <x:v>510</x:v>
      </x:c>
      <x:c r="C9" s="9" t="str">
        <x:v>Ja</x:v>
      </x:c>
      <x:c r="D9" s="14" t="n">
        <x:f>IF(E9="gültig",B9,0)</x:f>
        <x:v>510</x:v>
      </x:c>
      <x:c r="E9" s="14" t="str">
        <x:f>IF(COUNTA(A9:C9)=0,"",IF(OR(A9="",NOT(ISNUMBER(B9)),C9&lt;&gt;"Ja"),"Eingaben prüfen",IF(OR(B9&lt;=0,COUNTIF($A$7:$A$56,A9)&gt;1),"Eingaben prüfen","gültig")))</x:f>
        <x:v>gültig</x:v>
      </x:c>
      <x:c r="F9" s="9"/>
    </x:row>
    <x:row r="10" ht="23" customHeight="1">
      <x:c r="A10" s="9" t="str">
        <x:v>FIKTIV-004</x:v>
      </x:c>
      <x:c r="B10" s="9" t="n">
        <x:v>580</x:v>
      </x:c>
      <x:c r="C10" s="9" t="str">
        <x:v>Ja</x:v>
      </x:c>
      <x:c r="D10" s="14" t="n">
        <x:f>IF(E10="gültig",B10,0)</x:f>
        <x:v>580</x:v>
      </x:c>
      <x:c r="E10" s="14" t="str">
        <x:f>IF(COUNTA(A10:C10)=0,"",IF(OR(A10="",NOT(ISNUMBER(B10)),C10&lt;&gt;"Ja"),"Eingaben prüfen",IF(OR(B10&lt;=0,COUNTIF($A$7:$A$56,A10)&gt;1),"Eingaben prüfen","gültig")))</x:f>
        <x:v>gültig</x:v>
      </x:c>
      <x:c r="F10" s="9"/>
    </x:row>
    <x:row r="11" ht="23" customHeight="1">
      <x:c r="A11" s="9" t="str">
        <x:v>FIKTIV-005</x:v>
      </x:c>
      <x:c r="B11" s="9" t="n">
        <x:v>640</x:v>
      </x:c>
      <x:c r="C11" s="9" t="str">
        <x:v>Ja</x:v>
      </x:c>
      <x:c r="D11" s="14" t="n">
        <x:f>IF(E11="gültig",B11,0)</x:f>
        <x:v>640</x:v>
      </x:c>
      <x:c r="E11" s="14" t="str">
        <x:f>IF(COUNTA(A11:C11)=0,"",IF(OR(A11="",NOT(ISNUMBER(B11)),C11&lt;&gt;"Ja"),"Eingaben prüfen",IF(OR(B11&lt;=0,COUNTIF($A$7:$A$56,A11)&gt;1),"Eingaben prüfen","gültig")))</x:f>
        <x:v>gültig</x:v>
      </x:c>
      <x:c r="F11" s="9"/>
    </x:row>
    <x:row r="12" ht="23" customHeight="1">
      <x:c r="A12" s="9" t="str">
        <x:v>FIKTIV-006</x:v>
      </x:c>
      <x:c r="B12" s="9" t="n">
        <x:v>730</x:v>
      </x:c>
      <x:c r="C12" s="9" t="str">
        <x:v>Ja</x:v>
      </x:c>
      <x:c r="D12" s="14" t="n">
        <x:f>IF(E12="gültig",B12,0)</x:f>
        <x:v>730</x:v>
      </x:c>
      <x:c r="E12" s="14" t="str">
        <x:f>IF(COUNTA(A12:C12)=0,"",IF(OR(A12="",NOT(ISNUMBER(B12)),C12&lt;&gt;"Ja"),"Eingaben prüfen",IF(OR(B12&lt;=0,COUNTIF($A$7:$A$56,A12)&gt;1),"Eingaben prüfen","gültig")))</x:f>
        <x:v>gültig</x:v>
      </x:c>
      <x:c r="F12" s="9"/>
    </x:row>
    <x:row r="13" ht="23" customHeight="1">
      <x:c r="A13" s="9" t="str">
        <x:v>FIKTIV-007</x:v>
      </x:c>
      <x:c r="B13" s="9" t="n">
        <x:v>810</x:v>
      </x:c>
      <x:c r="C13" s="9" t="str">
        <x:v>Ja</x:v>
      </x:c>
      <x:c r="D13" s="14" t="n">
        <x:f>IF(E13="gültig",B13,0)</x:f>
        <x:v>810</x:v>
      </x:c>
      <x:c r="E13" s="14" t="str">
        <x:f>IF(COUNTA(A13:C13)=0,"",IF(OR(A13="",NOT(ISNUMBER(B13)),C13&lt;&gt;"Ja"),"Eingaben prüfen",IF(OR(B13&lt;=0,COUNTIF($A$7:$A$56,A13)&gt;1),"Eingaben prüfen","gültig")))</x:f>
        <x:v>gültig</x:v>
      </x:c>
      <x:c r="F13" s="9"/>
    </x:row>
    <x:row r="14" ht="23" customHeight="1">
      <x:c r="A14" s="9" t="str">
        <x:v>FIKTIV-008</x:v>
      </x:c>
      <x:c r="B14" s="9" t="n">
        <x:v>920</x:v>
      </x:c>
      <x:c r="C14" s="9" t="str">
        <x:v>Ja</x:v>
      </x:c>
      <x:c r="D14" s="14" t="n">
        <x:f>IF(E14="gültig",B14,0)</x:f>
        <x:v>920</x:v>
      </x:c>
      <x:c r="E14" s="14" t="str">
        <x:f>IF(COUNTA(A14:C14)=0,"",IF(OR(A14="",NOT(ISNUMBER(B14)),C14&lt;&gt;"Ja"),"Eingaben prüfen",IF(OR(B14&lt;=0,COUNTIF($A$7:$A$56,A14)&gt;1),"Eingaben prüfen","gültig")))</x:f>
        <x:v>gültig</x:v>
      </x:c>
      <x:c r="F14" s="9"/>
    </x:row>
    <x:row r="15" ht="23" customHeight="1">
      <x:c r="A15" s="9" t="str">
        <x:v>FIKTIV-009</x:v>
      </x:c>
      <x:c r="B15" s="9" t="n">
        <x:v>1070</x:v>
      </x:c>
      <x:c r="C15" s="9" t="str">
        <x:v>Ja</x:v>
      </x:c>
      <x:c r="D15" s="14" t="n">
        <x:f>IF(E15="gültig",B15,0)</x:f>
        <x:v>1070</x:v>
      </x:c>
      <x:c r="E15" s="14" t="str">
        <x:f>IF(COUNTA(A15:C15)=0,"",IF(OR(A15="",NOT(ISNUMBER(B15)),C15&lt;&gt;"Ja"),"Eingaben prüfen",IF(OR(B15&lt;=0,COUNTIF($A$7:$A$56,A15)&gt;1),"Eingaben prüfen","gültig")))</x:f>
        <x:v>gültig</x:v>
      </x:c>
      <x:c r="F15" s="9"/>
    </x:row>
    <x:row r="16" ht="23" customHeight="1">
      <x:c r="A16" s="9" t="str">
        <x:v>FIKTIV-010</x:v>
      </x:c>
      <x:c r="B16" s="9" t="n">
        <x:v>1230</x:v>
      </x:c>
      <x:c r="C16" s="9" t="str">
        <x:v>Ja</x:v>
      </x:c>
      <x:c r="D16" s="14" t="n">
        <x:f>IF(E16="gültig",B16,0)</x:f>
        <x:v>1230</x:v>
      </x:c>
      <x:c r="E16" s="14" t="str">
        <x:f>IF(COUNTA(A16:C16)=0,"",IF(OR(A16="",NOT(ISNUMBER(B16)),C16&lt;&gt;"Ja"),"Eingaben prüfen",IF(OR(B16&lt;=0,COUNTIF($A$7:$A$56,A16)&gt;1),"Eingaben prüfen","gültig")))</x:f>
        <x:v>gültig</x:v>
      </x:c>
      <x:c r="F16" s="9"/>
    </x:row>
    <x:row r="17" ht="23" customHeight="1">
      <x:c r="A17" s="9"/>
      <x:c r="B17" s="9"/>
      <x:c r="C17" s="9"/>
      <x:c r="D17" s="14" t="n">
        <x:f>IF(E17="gültig",B17,0)</x:f>
        <x:v>0</x:v>
      </x:c>
      <x:c r="E17" s="14" t="str">
        <x:f>IF(COUNTA(A17:C17)=0,"",IF(OR(A17="",NOT(ISNUMBER(B17)),C17&lt;&gt;"Ja"),"Eingaben prüfen",IF(OR(B17&lt;=0,COUNTIF($A$7:$A$56,A17)&gt;1),"Eingaben prüfen","gültig")))</x:f>
      </x:c>
      <x:c r="F17" s="9"/>
    </x:row>
    <x:row r="18" ht="23" customHeight="1">
      <x:c r="A18" s="9"/>
      <x:c r="B18" s="9"/>
      <x:c r="C18" s="9"/>
      <x:c r="D18" s="14" t="n">
        <x:f>IF(E18="gültig",B18,0)</x:f>
        <x:v>0</x:v>
      </x:c>
      <x:c r="E18" s="14" t="str">
        <x:f>IF(COUNTA(A18:C18)=0,"",IF(OR(A18="",NOT(ISNUMBER(B18)),C18&lt;&gt;"Ja"),"Eingaben prüfen",IF(OR(B18&lt;=0,COUNTIF($A$7:$A$56,A18)&gt;1),"Eingaben prüfen","gültig")))</x:f>
      </x:c>
      <x:c r="F18" s="9"/>
    </x:row>
    <x:row r="19" ht="23" customHeight="1">
      <x:c r="A19" s="9"/>
      <x:c r="B19" s="9"/>
      <x:c r="C19" s="9"/>
      <x:c r="D19" s="14" t="n">
        <x:f>IF(E19="gültig",B19,0)</x:f>
        <x:v>0</x:v>
      </x:c>
      <x:c r="E19" s="14" t="str">
        <x:f>IF(COUNTA(A19:C19)=0,"",IF(OR(A19="",NOT(ISNUMBER(B19)),C19&lt;&gt;"Ja"),"Eingaben prüfen",IF(OR(B19&lt;=0,COUNTIF($A$7:$A$56,A19)&gt;1),"Eingaben prüfen","gültig")))</x:f>
      </x:c>
      <x:c r="F19" s="9"/>
    </x:row>
    <x:row r="20" ht="23" customHeight="1">
      <x:c r="A20" s="9"/>
      <x:c r="B20" s="9"/>
      <x:c r="C20" s="9"/>
      <x:c r="D20" s="14" t="n">
        <x:f>IF(E20="gültig",B20,0)</x:f>
        <x:v>0</x:v>
      </x:c>
      <x:c r="E20" s="14" t="str">
        <x:f>IF(COUNTA(A20:C20)=0,"",IF(OR(A20="",NOT(ISNUMBER(B20)),C20&lt;&gt;"Ja"),"Eingaben prüfen",IF(OR(B20&lt;=0,COUNTIF($A$7:$A$56,A20)&gt;1),"Eingaben prüfen","gültig")))</x:f>
      </x:c>
      <x:c r="F20" s="9"/>
    </x:row>
    <x:row r="21" ht="23" customHeight="1">
      <x:c r="A21" s="9"/>
      <x:c r="B21" s="9"/>
      <x:c r="C21" s="9"/>
      <x:c r="D21" s="14" t="n">
        <x:f>IF(E21="gültig",B21,0)</x:f>
        <x:v>0</x:v>
      </x:c>
      <x:c r="E21" s="14" t="str">
        <x:f>IF(COUNTA(A21:C21)=0,"",IF(OR(A21="",NOT(ISNUMBER(B21)),C21&lt;&gt;"Ja"),"Eingaben prüfen",IF(OR(B21&lt;=0,COUNTIF($A$7:$A$56,A21)&gt;1),"Eingaben prüfen","gültig")))</x:f>
      </x:c>
      <x:c r="F21" s="9"/>
    </x:row>
    <x:row r="22" ht="23" customHeight="1">
      <x:c r="A22" s="9"/>
      <x:c r="B22" s="9"/>
      <x:c r="C22" s="9"/>
      <x:c r="D22" s="14" t="n">
        <x:f>IF(E22="gültig",B22,0)</x:f>
        <x:v>0</x:v>
      </x:c>
      <x:c r="E22" s="14" t="str">
        <x:f>IF(COUNTA(A22:C22)=0,"",IF(OR(A22="",NOT(ISNUMBER(B22)),C22&lt;&gt;"Ja"),"Eingaben prüfen",IF(OR(B22&lt;=0,COUNTIF($A$7:$A$56,A22)&gt;1),"Eingaben prüfen","gültig")))</x:f>
      </x:c>
      <x:c r="F22" s="9"/>
    </x:row>
    <x:row r="23" ht="23" customHeight="1">
      <x:c r="A23" s="9"/>
      <x:c r="B23" s="9"/>
      <x:c r="C23" s="9"/>
      <x:c r="D23" s="14" t="n">
        <x:f>IF(E23="gültig",B23,0)</x:f>
        <x:v>0</x:v>
      </x:c>
      <x:c r="E23" s="14" t="str">
        <x:f>IF(COUNTA(A23:C23)=0,"",IF(OR(A23="",NOT(ISNUMBER(B23)),C23&lt;&gt;"Ja"),"Eingaben prüfen",IF(OR(B23&lt;=0,COUNTIF($A$7:$A$56,A23)&gt;1),"Eingaben prüfen","gültig")))</x:f>
      </x:c>
      <x:c r="F23" s="9"/>
    </x:row>
    <x:row r="24" ht="23" customHeight="1">
      <x:c r="A24" s="9"/>
      <x:c r="B24" s="9"/>
      <x:c r="C24" s="9"/>
      <x:c r="D24" s="14" t="n">
        <x:f>IF(E24="gültig",B24,0)</x:f>
        <x:v>0</x:v>
      </x:c>
      <x:c r="E24" s="14" t="str">
        <x:f>IF(COUNTA(A24:C24)=0,"",IF(OR(A24="",NOT(ISNUMBER(B24)),C24&lt;&gt;"Ja"),"Eingaben prüfen",IF(OR(B24&lt;=0,COUNTIF($A$7:$A$56,A24)&gt;1),"Eingaben prüfen","gültig")))</x:f>
      </x:c>
      <x:c r="F24" s="9"/>
    </x:row>
    <x:row r="25" ht="23" customHeight="1">
      <x:c r="A25" s="9"/>
      <x:c r="B25" s="9"/>
      <x:c r="C25" s="9"/>
      <x:c r="D25" s="14" t="n">
        <x:f>IF(E25="gültig",B25,0)</x:f>
        <x:v>0</x:v>
      </x:c>
      <x:c r="E25" s="14" t="str">
        <x:f>IF(COUNTA(A25:C25)=0,"",IF(OR(A25="",NOT(ISNUMBER(B25)),C25&lt;&gt;"Ja"),"Eingaben prüfen",IF(OR(B25&lt;=0,COUNTIF($A$7:$A$56,A25)&gt;1),"Eingaben prüfen","gültig")))</x:f>
      </x:c>
      <x:c r="F25" s="9"/>
    </x:row>
    <x:row r="26" ht="23" customHeight="1">
      <x:c r="A26" s="9"/>
      <x:c r="B26" s="9"/>
      <x:c r="C26" s="9"/>
      <x:c r="D26" s="14" t="n">
        <x:f>IF(E26="gültig",B26,0)</x:f>
        <x:v>0</x:v>
      </x:c>
      <x:c r="E26" s="14" t="str">
        <x:f>IF(COUNTA(A26:C26)=0,"",IF(OR(A26="",NOT(ISNUMBER(B26)),C26&lt;&gt;"Ja"),"Eingaben prüfen",IF(OR(B26&lt;=0,COUNTIF($A$7:$A$56,A26)&gt;1),"Eingaben prüfen","gültig")))</x:f>
      </x:c>
      <x:c r="F26" s="9"/>
    </x:row>
    <x:row r="27" ht="23" customHeight="1">
      <x:c r="A27" s="9"/>
      <x:c r="B27" s="9"/>
      <x:c r="C27" s="9"/>
      <x:c r="D27" s="14" t="n">
        <x:f>IF(E27="gültig",B27,0)</x:f>
        <x:v>0</x:v>
      </x:c>
      <x:c r="E27" s="14" t="str">
        <x:f>IF(COUNTA(A27:C27)=0,"",IF(OR(A27="",NOT(ISNUMBER(B27)),C27&lt;&gt;"Ja"),"Eingaben prüfen",IF(OR(B27&lt;=0,COUNTIF($A$7:$A$56,A27)&gt;1),"Eingaben prüfen","gültig")))</x:f>
      </x:c>
      <x:c r="F27" s="9"/>
    </x:row>
    <x:row r="28" ht="23" customHeight="1">
      <x:c r="A28" s="9"/>
      <x:c r="B28" s="9"/>
      <x:c r="C28" s="9"/>
      <x:c r="D28" s="14" t="n">
        <x:f>IF(E28="gültig",B28,0)</x:f>
        <x:v>0</x:v>
      </x:c>
      <x:c r="E28" s="14" t="str">
        <x:f>IF(COUNTA(A28:C28)=0,"",IF(OR(A28="",NOT(ISNUMBER(B28)),C28&lt;&gt;"Ja"),"Eingaben prüfen",IF(OR(B28&lt;=0,COUNTIF($A$7:$A$56,A28)&gt;1),"Eingaben prüfen","gültig")))</x:f>
      </x:c>
      <x:c r="F28" s="9"/>
    </x:row>
    <x:row r="29" ht="23" customHeight="1">
      <x:c r="A29" s="9"/>
      <x:c r="B29" s="9"/>
      <x:c r="C29" s="9"/>
      <x:c r="D29" s="14" t="n">
        <x:f>IF(E29="gültig",B29,0)</x:f>
        <x:v>0</x:v>
      </x:c>
      <x:c r="E29" s="14" t="str">
        <x:f>IF(COUNTA(A29:C29)=0,"",IF(OR(A29="",NOT(ISNUMBER(B29)),C29&lt;&gt;"Ja"),"Eingaben prüfen",IF(OR(B29&lt;=0,COUNTIF($A$7:$A$56,A29)&gt;1),"Eingaben prüfen","gültig")))</x:f>
      </x:c>
      <x:c r="F29" s="9"/>
    </x:row>
    <x:row r="30" ht="23" customHeight="1">
      <x:c r="A30" s="9"/>
      <x:c r="B30" s="9"/>
      <x:c r="C30" s="9"/>
      <x:c r="D30" s="14" t="n">
        <x:f>IF(E30="gültig",B30,0)</x:f>
        <x:v>0</x:v>
      </x:c>
      <x:c r="E30" s="14" t="str">
        <x:f>IF(COUNTA(A30:C30)=0,"",IF(OR(A30="",NOT(ISNUMBER(B30)),C30&lt;&gt;"Ja"),"Eingaben prüfen",IF(OR(B30&lt;=0,COUNTIF($A$7:$A$56,A30)&gt;1),"Eingaben prüfen","gültig")))</x:f>
      </x:c>
      <x:c r="F30" s="9"/>
    </x:row>
    <x:row r="31" ht="23" customHeight="1">
      <x:c r="A31" s="9"/>
      <x:c r="B31" s="9"/>
      <x:c r="C31" s="9"/>
      <x:c r="D31" s="14" t="n">
        <x:f>IF(E31="gültig",B31,0)</x:f>
        <x:v>0</x:v>
      </x:c>
      <x:c r="E31" s="14" t="str">
        <x:f>IF(COUNTA(A31:C31)=0,"",IF(OR(A31="",NOT(ISNUMBER(B31)),C31&lt;&gt;"Ja"),"Eingaben prüfen",IF(OR(B31&lt;=0,COUNTIF($A$7:$A$56,A31)&gt;1),"Eingaben prüfen","gültig")))</x:f>
      </x:c>
      <x:c r="F31" s="9"/>
    </x:row>
    <x:row r="32" ht="23" customHeight="1">
      <x:c r="A32" s="9"/>
      <x:c r="B32" s="9"/>
      <x:c r="C32" s="9"/>
      <x:c r="D32" s="14" t="n">
        <x:f>IF(E32="gültig",B32,0)</x:f>
        <x:v>0</x:v>
      </x:c>
      <x:c r="E32" s="14" t="str">
        <x:f>IF(COUNTA(A32:C32)=0,"",IF(OR(A32="",NOT(ISNUMBER(B32)),C32&lt;&gt;"Ja"),"Eingaben prüfen",IF(OR(B32&lt;=0,COUNTIF($A$7:$A$56,A32)&gt;1),"Eingaben prüfen","gültig")))</x:f>
      </x:c>
      <x:c r="F32" s="9"/>
    </x:row>
    <x:row r="33" ht="23" customHeight="1">
      <x:c r="A33" s="9"/>
      <x:c r="B33" s="9"/>
      <x:c r="C33" s="9"/>
      <x:c r="D33" s="14" t="n">
        <x:f>IF(E33="gültig",B33,0)</x:f>
        <x:v>0</x:v>
      </x:c>
      <x:c r="E33" s="14" t="str">
        <x:f>IF(COUNTA(A33:C33)=0,"",IF(OR(A33="",NOT(ISNUMBER(B33)),C33&lt;&gt;"Ja"),"Eingaben prüfen",IF(OR(B33&lt;=0,COUNTIF($A$7:$A$56,A33)&gt;1),"Eingaben prüfen","gültig")))</x:f>
      </x:c>
      <x:c r="F33" s="9"/>
    </x:row>
    <x:row r="34" ht="23" customHeight="1">
      <x:c r="A34" s="9"/>
      <x:c r="B34" s="9"/>
      <x:c r="C34" s="9"/>
      <x:c r="D34" s="14" t="n">
        <x:f>IF(E34="gültig",B34,0)</x:f>
        <x:v>0</x:v>
      </x:c>
      <x:c r="E34" s="14" t="str">
        <x:f>IF(COUNTA(A34:C34)=0,"",IF(OR(A34="",NOT(ISNUMBER(B34)),C34&lt;&gt;"Ja"),"Eingaben prüfen",IF(OR(B34&lt;=0,COUNTIF($A$7:$A$56,A34)&gt;1),"Eingaben prüfen","gültig")))</x:f>
      </x:c>
      <x:c r="F34" s="9"/>
    </x:row>
    <x:row r="35" ht="23" customHeight="1">
      <x:c r="A35" s="9"/>
      <x:c r="B35" s="9"/>
      <x:c r="C35" s="9"/>
      <x:c r="D35" s="14" t="n">
        <x:f>IF(E35="gültig",B35,0)</x:f>
        <x:v>0</x:v>
      </x:c>
      <x:c r="E35" s="14" t="str">
        <x:f>IF(COUNTA(A35:C35)=0,"",IF(OR(A35="",NOT(ISNUMBER(B35)),C35&lt;&gt;"Ja"),"Eingaben prüfen",IF(OR(B35&lt;=0,COUNTIF($A$7:$A$56,A35)&gt;1),"Eingaben prüfen","gültig")))</x:f>
      </x:c>
      <x:c r="F35" s="9"/>
    </x:row>
    <x:row r="36" ht="23" customHeight="1">
      <x:c r="A36" s="9"/>
      <x:c r="B36" s="9"/>
      <x:c r="C36" s="9"/>
      <x:c r="D36" s="14" t="n">
        <x:f>IF(E36="gültig",B36,0)</x:f>
        <x:v>0</x:v>
      </x:c>
      <x:c r="E36" s="14" t="str">
        <x:f>IF(COUNTA(A36:C36)=0,"",IF(OR(A36="",NOT(ISNUMBER(B36)),C36&lt;&gt;"Ja"),"Eingaben prüfen",IF(OR(B36&lt;=0,COUNTIF($A$7:$A$56,A36)&gt;1),"Eingaben prüfen","gültig")))</x:f>
      </x:c>
      <x:c r="F36" s="9"/>
    </x:row>
    <x:row r="37" ht="23" customHeight="1">
      <x:c r="A37" s="9"/>
      <x:c r="B37" s="9"/>
      <x:c r="C37" s="9"/>
      <x:c r="D37" s="14" t="n">
        <x:f>IF(E37="gültig",B37,0)</x:f>
        <x:v>0</x:v>
      </x:c>
      <x:c r="E37" s="14" t="str">
        <x:f>IF(COUNTA(A37:C37)=0,"",IF(OR(A37="",NOT(ISNUMBER(B37)),C37&lt;&gt;"Ja"),"Eingaben prüfen",IF(OR(B37&lt;=0,COUNTIF($A$7:$A$56,A37)&gt;1),"Eingaben prüfen","gültig")))</x:f>
      </x:c>
      <x:c r="F37" s="9"/>
    </x:row>
    <x:row r="38" ht="23" customHeight="1">
      <x:c r="A38" s="9"/>
      <x:c r="B38" s="9"/>
      <x:c r="C38" s="9"/>
      <x:c r="D38" s="14" t="n">
        <x:f>IF(E38="gültig",B38,0)</x:f>
        <x:v>0</x:v>
      </x:c>
      <x:c r="E38" s="14" t="str">
        <x:f>IF(COUNTA(A38:C38)=0,"",IF(OR(A38="",NOT(ISNUMBER(B38)),C38&lt;&gt;"Ja"),"Eingaben prüfen",IF(OR(B38&lt;=0,COUNTIF($A$7:$A$56,A38)&gt;1),"Eingaben prüfen","gültig")))</x:f>
      </x:c>
      <x:c r="F38" s="9"/>
    </x:row>
    <x:row r="39" ht="23" customHeight="1">
      <x:c r="A39" s="9"/>
      <x:c r="B39" s="9"/>
      <x:c r="C39" s="9"/>
      <x:c r="D39" s="14" t="n">
        <x:f>IF(E39="gültig",B39,0)</x:f>
        <x:v>0</x:v>
      </x:c>
      <x:c r="E39" s="14" t="str">
        <x:f>IF(COUNTA(A39:C39)=0,"",IF(OR(A39="",NOT(ISNUMBER(B39)),C39&lt;&gt;"Ja"),"Eingaben prüfen",IF(OR(B39&lt;=0,COUNTIF($A$7:$A$56,A39)&gt;1),"Eingaben prüfen","gültig")))</x:f>
      </x:c>
      <x:c r="F39" s="9"/>
    </x:row>
    <x:row r="40" ht="23" customHeight="1">
      <x:c r="A40" s="9"/>
      <x:c r="B40" s="9"/>
      <x:c r="C40" s="9"/>
      <x:c r="D40" s="14" t="n">
        <x:f>IF(E40="gültig",B40,0)</x:f>
        <x:v>0</x:v>
      </x:c>
      <x:c r="E40" s="14" t="str">
        <x:f>IF(COUNTA(A40:C40)=0,"",IF(OR(A40="",NOT(ISNUMBER(B40)),C40&lt;&gt;"Ja"),"Eingaben prüfen",IF(OR(B40&lt;=0,COUNTIF($A$7:$A$56,A40)&gt;1),"Eingaben prüfen","gültig")))</x:f>
      </x:c>
      <x:c r="F40" s="9"/>
    </x:row>
    <x:row r="41" ht="23" customHeight="1">
      <x:c r="A41" s="9"/>
      <x:c r="B41" s="9"/>
      <x:c r="C41" s="9"/>
      <x:c r="D41" s="14" t="n">
        <x:f>IF(E41="gültig",B41,0)</x:f>
        <x:v>0</x:v>
      </x:c>
      <x:c r="E41" s="14" t="str">
        <x:f>IF(COUNTA(A41:C41)=0,"",IF(OR(A41="",NOT(ISNUMBER(B41)),C41&lt;&gt;"Ja"),"Eingaben prüfen",IF(OR(B41&lt;=0,COUNTIF($A$7:$A$56,A41)&gt;1),"Eingaben prüfen","gültig")))</x:f>
      </x:c>
      <x:c r="F41" s="9"/>
    </x:row>
    <x:row r="42" ht="23" customHeight="1">
      <x:c r="A42" s="9"/>
      <x:c r="B42" s="9"/>
      <x:c r="C42" s="9"/>
      <x:c r="D42" s="14" t="n">
        <x:f>IF(E42="gültig",B42,0)</x:f>
        <x:v>0</x:v>
      </x:c>
      <x:c r="E42" s="14" t="str">
        <x:f>IF(COUNTA(A42:C42)=0,"",IF(OR(A42="",NOT(ISNUMBER(B42)),C42&lt;&gt;"Ja"),"Eingaben prüfen",IF(OR(B42&lt;=0,COUNTIF($A$7:$A$56,A42)&gt;1),"Eingaben prüfen","gültig")))</x:f>
      </x:c>
      <x:c r="F42" s="9"/>
    </x:row>
    <x:row r="43" ht="23" customHeight="1">
      <x:c r="A43" s="9"/>
      <x:c r="B43" s="9"/>
      <x:c r="C43" s="9"/>
      <x:c r="D43" s="14" t="n">
        <x:f>IF(E43="gültig",B43,0)</x:f>
        <x:v>0</x:v>
      </x:c>
      <x:c r="E43" s="14" t="str">
        <x:f>IF(COUNTA(A43:C43)=0,"",IF(OR(A43="",NOT(ISNUMBER(B43)),C43&lt;&gt;"Ja"),"Eingaben prüfen",IF(OR(B43&lt;=0,COUNTIF($A$7:$A$56,A43)&gt;1),"Eingaben prüfen","gültig")))</x:f>
      </x:c>
      <x:c r="F43" s="9"/>
    </x:row>
    <x:row r="44" ht="23" customHeight="1">
      <x:c r="A44" s="9"/>
      <x:c r="B44" s="9"/>
      <x:c r="C44" s="9"/>
      <x:c r="D44" s="14" t="n">
        <x:f>IF(E44="gültig",B44,0)</x:f>
        <x:v>0</x:v>
      </x:c>
      <x:c r="E44" s="14" t="str">
        <x:f>IF(COUNTA(A44:C44)=0,"",IF(OR(A44="",NOT(ISNUMBER(B44)),C44&lt;&gt;"Ja"),"Eingaben prüfen",IF(OR(B44&lt;=0,COUNTIF($A$7:$A$56,A44)&gt;1),"Eingaben prüfen","gültig")))</x:f>
      </x:c>
      <x:c r="F44" s="9"/>
    </x:row>
    <x:row r="45" ht="23" customHeight="1">
      <x:c r="A45" s="9"/>
      <x:c r="B45" s="9"/>
      <x:c r="C45" s="9"/>
      <x:c r="D45" s="14" t="n">
        <x:f>IF(E45="gültig",B45,0)</x:f>
        <x:v>0</x:v>
      </x:c>
      <x:c r="E45" s="14" t="str">
        <x:f>IF(COUNTA(A45:C45)=0,"",IF(OR(A45="",NOT(ISNUMBER(B45)),C45&lt;&gt;"Ja"),"Eingaben prüfen",IF(OR(B45&lt;=0,COUNTIF($A$7:$A$56,A45)&gt;1),"Eingaben prüfen","gültig")))</x:f>
      </x:c>
      <x:c r="F45" s="9"/>
    </x:row>
    <x:row r="46" ht="23" customHeight="1">
      <x:c r="A46" s="9"/>
      <x:c r="B46" s="9"/>
      <x:c r="C46" s="9"/>
      <x:c r="D46" s="14" t="n">
        <x:f>IF(E46="gültig",B46,0)</x:f>
        <x:v>0</x:v>
      </x:c>
      <x:c r="E46" s="14" t="str">
        <x:f>IF(COUNTA(A46:C46)=0,"",IF(OR(A46="",NOT(ISNUMBER(B46)),C46&lt;&gt;"Ja"),"Eingaben prüfen",IF(OR(B46&lt;=0,COUNTIF($A$7:$A$56,A46)&gt;1),"Eingaben prüfen","gültig")))</x:f>
      </x:c>
      <x:c r="F46" s="9"/>
    </x:row>
    <x:row r="47" ht="23" customHeight="1">
      <x:c r="A47" s="9"/>
      <x:c r="B47" s="9"/>
      <x:c r="C47" s="9"/>
      <x:c r="D47" s="14" t="n">
        <x:f>IF(E47="gültig",B47,0)</x:f>
        <x:v>0</x:v>
      </x:c>
      <x:c r="E47" s="14" t="str">
        <x:f>IF(COUNTA(A47:C47)=0,"",IF(OR(A47="",NOT(ISNUMBER(B47)),C47&lt;&gt;"Ja"),"Eingaben prüfen",IF(OR(B47&lt;=0,COUNTIF($A$7:$A$56,A47)&gt;1),"Eingaben prüfen","gültig")))</x:f>
      </x:c>
      <x:c r="F47" s="9"/>
    </x:row>
    <x:row r="48" ht="23" customHeight="1">
      <x:c r="A48" s="9"/>
      <x:c r="B48" s="9"/>
      <x:c r="C48" s="9"/>
      <x:c r="D48" s="14" t="n">
        <x:f>IF(E48="gültig",B48,0)</x:f>
        <x:v>0</x:v>
      </x:c>
      <x:c r="E48" s="14" t="str">
        <x:f>IF(COUNTA(A48:C48)=0,"",IF(OR(A48="",NOT(ISNUMBER(B48)),C48&lt;&gt;"Ja"),"Eingaben prüfen",IF(OR(B48&lt;=0,COUNTIF($A$7:$A$56,A48)&gt;1),"Eingaben prüfen","gültig")))</x:f>
      </x:c>
      <x:c r="F48" s="9"/>
    </x:row>
    <x:row r="49" ht="23" customHeight="1">
      <x:c r="A49" s="9"/>
      <x:c r="B49" s="9"/>
      <x:c r="C49" s="9"/>
      <x:c r="D49" s="14" t="n">
        <x:f>IF(E49="gültig",B49,0)</x:f>
        <x:v>0</x:v>
      </x:c>
      <x:c r="E49" s="14" t="str">
        <x:f>IF(COUNTA(A49:C49)=0,"",IF(OR(A49="",NOT(ISNUMBER(B49)),C49&lt;&gt;"Ja"),"Eingaben prüfen",IF(OR(B49&lt;=0,COUNTIF($A$7:$A$56,A49)&gt;1),"Eingaben prüfen","gültig")))</x:f>
      </x:c>
      <x:c r="F49" s="9"/>
    </x:row>
    <x:row r="50" ht="23" customHeight="1">
      <x:c r="A50" s="9"/>
      <x:c r="B50" s="9"/>
      <x:c r="C50" s="9"/>
      <x:c r="D50" s="14" t="n">
        <x:f>IF(E50="gültig",B50,0)</x:f>
        <x:v>0</x:v>
      </x:c>
      <x:c r="E50" s="14" t="str">
        <x:f>IF(COUNTA(A50:C50)=0,"",IF(OR(A50="",NOT(ISNUMBER(B50)),C50&lt;&gt;"Ja"),"Eingaben prüfen",IF(OR(B50&lt;=0,COUNTIF($A$7:$A$56,A50)&gt;1),"Eingaben prüfen","gültig")))</x:f>
      </x:c>
      <x:c r="F50" s="9"/>
    </x:row>
    <x:row r="51" ht="23" customHeight="1">
      <x:c r="A51" s="9"/>
      <x:c r="B51" s="9"/>
      <x:c r="C51" s="9"/>
      <x:c r="D51" s="14" t="n">
        <x:f>IF(E51="gültig",B51,0)</x:f>
        <x:v>0</x:v>
      </x:c>
      <x:c r="E51" s="14" t="str">
        <x:f>IF(COUNTA(A51:C51)=0,"",IF(OR(A51="",NOT(ISNUMBER(B51)),C51&lt;&gt;"Ja"),"Eingaben prüfen",IF(OR(B51&lt;=0,COUNTIF($A$7:$A$56,A51)&gt;1),"Eingaben prüfen","gültig")))</x:f>
      </x:c>
      <x:c r="F51" s="9"/>
    </x:row>
    <x:row r="52" ht="23" customHeight="1">
      <x:c r="A52" s="9"/>
      <x:c r="B52" s="9"/>
      <x:c r="C52" s="9"/>
      <x:c r="D52" s="14" t="n">
        <x:f>IF(E52="gültig",B52,0)</x:f>
        <x:v>0</x:v>
      </x:c>
      <x:c r="E52" s="14" t="str">
        <x:f>IF(COUNTA(A52:C52)=0,"",IF(OR(A52="",NOT(ISNUMBER(B52)),C52&lt;&gt;"Ja"),"Eingaben prüfen",IF(OR(B52&lt;=0,COUNTIF($A$7:$A$56,A52)&gt;1),"Eingaben prüfen","gültig")))</x:f>
      </x:c>
      <x:c r="F52" s="9"/>
    </x:row>
    <x:row r="53" ht="23" customHeight="1">
      <x:c r="A53" s="9"/>
      <x:c r="B53" s="9"/>
      <x:c r="C53" s="9"/>
      <x:c r="D53" s="14" t="n">
        <x:f>IF(E53="gültig",B53,0)</x:f>
        <x:v>0</x:v>
      </x:c>
      <x:c r="E53" s="14" t="str">
        <x:f>IF(COUNTA(A53:C53)=0,"",IF(OR(A53="",NOT(ISNUMBER(B53)),C53&lt;&gt;"Ja"),"Eingaben prüfen",IF(OR(B53&lt;=0,COUNTIF($A$7:$A$56,A53)&gt;1),"Eingaben prüfen","gültig")))</x:f>
      </x:c>
      <x:c r="F53" s="9"/>
    </x:row>
    <x:row r="54" ht="23" customHeight="1">
      <x:c r="A54" s="9"/>
      <x:c r="B54" s="9"/>
      <x:c r="C54" s="9"/>
      <x:c r="D54" s="14" t="n">
        <x:f>IF(E54="gültig",B54,0)</x:f>
        <x:v>0</x:v>
      </x:c>
      <x:c r="E54" s="14" t="str">
        <x:f>IF(COUNTA(A54:C54)=0,"",IF(OR(A54="",NOT(ISNUMBER(B54)),C54&lt;&gt;"Ja"),"Eingaben prüfen",IF(OR(B54&lt;=0,COUNTIF($A$7:$A$56,A54)&gt;1),"Eingaben prüfen","gültig")))</x:f>
      </x:c>
      <x:c r="F54" s="9"/>
    </x:row>
    <x:row r="55" ht="23" customHeight="1">
      <x:c r="A55" s="9"/>
      <x:c r="B55" s="9"/>
      <x:c r="C55" s="9"/>
      <x:c r="D55" s="14" t="n">
        <x:f>IF(E55="gültig",B55,0)</x:f>
        <x:v>0</x:v>
      </x:c>
      <x:c r="E55" s="14" t="str">
        <x:f>IF(COUNTA(A55:C55)=0,"",IF(OR(A55="",NOT(ISNUMBER(B55)),C55&lt;&gt;"Ja"),"Eingaben prüfen",IF(OR(B55&lt;=0,COUNTIF($A$7:$A$56,A55)&gt;1),"Eingaben prüfen","gültig")))</x:f>
      </x:c>
      <x:c r="F55" s="9"/>
    </x:row>
    <x:row r="56" ht="23" customHeight="1">
      <x:c r="A56" s="9"/>
      <x:c r="B56" s="9"/>
      <x:c r="C56" s="9"/>
      <x:c r="D56" s="14" t="n">
        <x:f>IF(E56="gültig",B56,0)</x:f>
        <x:v>0</x:v>
      </x:c>
      <x:c r="E56" s="14" t="str">
        <x:f>IF(COUNTA(A56:C56)=0,"",IF(OR(A56="",NOT(ISNUMBER(B56)),C56&lt;&gt;"Ja"),"Eingaben prüfen",IF(OR(B56&lt;=0,COUNTIF($A$7:$A$56,A56)&gt;1),"Eingaben prüfen","gültig")))</x:f>
      </x:c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0="http://schemas.openxmlformats.org/officeDocument/2006/relationships" ref="A109" ns0:id="evLink109"/>
    <x:hyperlink xmlns:ns1="http://schemas.openxmlformats.org/officeDocument/2006/relationships" ref="A110" ns1:id="evLink110"/>
  </x:hyperlinks>
  <x:pageMargins left="0.7" right="0.7" top="0.75" bottom="0.75" header="0.3" footer="0.3"/>
  <x:drawing xmlns:r="http://schemas.openxmlformats.org/officeDocument/2006/relationships" r:id="Ra9c65d227e584dcf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5" hidden="0" customWidth="1"/>
    <x:col min="3" max="3" width="31" hidden="0" customWidth="1"/>
    <x:col min="4" max="4" width="28" hidden="0" customWidth="1"/>
    <x:col min="5" max="5" width="27" hidden="0" customWidth="1"/>
    <x:col min="6" max="6" width="29" hidden="0" customWidth="1"/>
    <x:col min="7" max="7" width="25" hidden="0" customWidth="1"/>
  </x:cols>
  <x:sheetData>
    <x:row r="1" ht="53" customHeight="1">
      <x:c r="A1" s="4" t="str">
        <x:v>Weibull: Rangregression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</x:row>
    <x:row r="4" ht="48" customHeight="1">
      <x:c r="A4" s="6" t="str">
        <x:v>Zeiten automatisch sortiert. Regression Y=a+beta×X. beta ist die Steigung dieser Orientierung; eta=EXP(−a/beta). Diagramm zeigt transformierte Rangpunkte und Regressionslinie.</x:v>
      </x:c>
      <x:c r="B4" s="6"/>
      <x:c r="C4" s="6"/>
      <x:c r="D4" s="6"/>
      <x:c r="E4" s="6"/>
      <x:c r="F4" s="6"/>
      <x:c r="G4" s="6"/>
    </x:row>
    <x:row r="5" ht="23" customHeight="1">
      <x:c r="A5" s="2"/>
      <x:c r="B5" s="2"/>
      <x:c r="C5" s="2"/>
      <x:c r="D5" s="2"/>
      <x:c r="E5" s="2"/>
      <x:c r="F5" s="2"/>
      <x:c r="G5" s="2"/>
    </x:row>
    <x:row r="6" ht="42" customHeight="1">
      <x:c r="A6" s="12" t="str">
        <x:v>Rang i</x:v>
      </x:c>
      <x:c r="B6" s="12" t="str">
        <x:v>Zeit Stunden</x:v>
      </x:c>
      <x:c r="C6" s="12" t="str">
        <x:v>p=(i−0,3)/(n+0,4)</x:v>
      </x:c>
      <x:c r="D6" s="12" t="str">
        <x:v>X=LN(t)</x:v>
      </x:c>
      <x:c r="E6" s="12" t="str">
        <x:v>Y=LN(−LN(1−p))</x:v>
      </x:c>
      <x:c r="F6" s="12" t="str">
        <x:v>Y aus Regression</x:v>
      </x:c>
      <x:c r="G6" s="12" t="str">
        <x:v>Residuum Y</x:v>
      </x:c>
    </x:row>
    <x:row r="7" ht="23" customHeight="1">
      <x:c r="A7" s="14" t="n">
        <x:f>IF(AND(Modell!$E$9="gültig",1&lt;=Modell!$E$7),1,"")</x:f>
        <x:v>1</x:v>
      </x:c>
      <x:c r="B7" s="14" t="n">
        <x:f>IF(ISNUMBER(A7),SMALL(Ausfallzeiten!$D$7:$D$56,A7+50-Modell!$E$7),"")</x:f>
        <x:v>320</x:v>
      </x:c>
      <x:c r="C7" s="15" t="n">
        <x:f>IF(ISNUMBER(A7),(A7-0.3)/(Modell!$E$7+0.4),"")</x:f>
        <x:v>0.0673076923076923</x:v>
      </x:c>
      <x:c r="D7" s="15" t="n">
        <x:f>IF(ISNUMBER(B7),LN(B7),"")</x:f>
        <x:v>5.768320995793772</x:v>
      </x:c>
      <x:c r="E7" s="15" t="n">
        <x:f>IF(ISNUMBER(C7),LN(-LN(1-C7)),"")</x:f>
        <x:v>-2.6638430853881676</x:v>
      </x:c>
      <x:c r="F7" s="15" t="n">
        <x:f>IF(AND(ISNUMBER(D7),ISNUMBER(Modell!$E$11)),Modell!$E$12+Modell!$E$11*D7,"")</x:f>
        <x:v>-2.451970441252305</x:v>
      </x:c>
      <x:c r="G7" s="15" t="n">
        <x:f>IF(ISNUMBER(F7),E7-F7,"")</x:f>
        <x:v>-0.2118726441358625</x:v>
      </x:c>
    </x:row>
    <x:row r="8" ht="23" customHeight="1">
      <x:c r="A8" s="14" t="n">
        <x:f>IF(AND(Modell!$E$9="gültig",2&lt;=Modell!$E$7),2,"")</x:f>
        <x:v>2</x:v>
      </x:c>
      <x:c r="B8" s="14" t="n">
        <x:f>IF(ISNUMBER(A8),SMALL(Ausfallzeiten!$D$7:$D$56,A8+50-Modell!$E$7),"")</x:f>
        <x:v>410</x:v>
      </x:c>
      <x:c r="C8" s="15" t="n">
        <x:f>IF(ISNUMBER(A8),(A8-0.3)/(Modell!$E$7+0.4),"")</x:f>
        <x:v>0.16346153846153846</x:v>
      </x:c>
      <x:c r="D8" s="15" t="n">
        <x:f>IF(ISNUMBER(B8),LN(B8),"")</x:f>
        <x:v>6.016157159698354</x:v>
      </x:c>
      <x:c r="E8" s="15" t="n">
        <x:f>IF(ISNUMBER(C8),LN(-LN(1-C8)),"")</x:f>
        <x:v>-1.7232631502768931</x:v>
      </x:c>
      <x:c r="F8" s="15" t="n">
        <x:f>IF(AND(ISNUMBER(D8),ISNUMBER(Modell!$E$11)),Modell!$E$12+Modell!$E$11*D8,"")</x:f>
        <x:v>-1.8028830975051857</x:v>
      </x:c>
      <x:c r="G8" s="15" t="n">
        <x:f>IF(ISNUMBER(F8),E8-F8,"")</x:f>
        <x:v>0.07961994722829258</x:v>
      </x:c>
    </x:row>
    <x:row r="9" ht="23" customHeight="1">
      <x:c r="A9" s="14" t="n">
        <x:f>IF(AND(Modell!$E$9="gültig",3&lt;=Modell!$E$7),3,"")</x:f>
        <x:v>3</x:v>
      </x:c>
      <x:c r="B9" s="14" t="n">
        <x:f>IF(ISNUMBER(A9),SMALL(Ausfallzeiten!$D$7:$D$56,A9+50-Modell!$E$7),"")</x:f>
        <x:v>510</x:v>
      </x:c>
      <x:c r="C9" s="15" t="n">
        <x:f>IF(ISNUMBER(A9),(A9-0.3)/(Modell!$E$7+0.4),"")</x:f>
        <x:v>0.25961538461538464</x:v>
      </x:c>
      <x:c r="D9" s="15" t="n">
        <x:f>IF(ISNUMBER(B9),LN(B9),"")</x:f>
        <x:v>6.234410725718371</x:v>
      </x:c>
      <x:c r="E9" s="15" t="n">
        <x:f>IF(ISNUMBER(C9),LN(-LN(1-C9)),"")</x:f>
        <x:v>-1.2020231152465504</x:v>
      </x:c>
      <x:c r="F9" s="15" t="n">
        <x:f>IF(AND(ISNUMBER(D9),ISNUMBER(Modell!$E$11)),Modell!$E$12+Modell!$E$11*D9,"")</x:f>
        <x:v>-1.2312731064555678</x:v>
      </x:c>
      <x:c r="G9" s="15" t="n">
        <x:f>IF(ISNUMBER(F9),E9-F9,"")</x:f>
        <x:v>0.02924999120901739</x:v>
      </x:c>
    </x:row>
    <x:row r="10" ht="23" customHeight="1">
      <x:c r="A10" s="14" t="n">
        <x:f>IF(AND(Modell!$E$9="gültig",4&lt;=Modell!$E$7),4,"")</x:f>
        <x:v>4</x:v>
      </x:c>
      <x:c r="B10" s="14" t="n">
        <x:f>IF(ISNUMBER(A10),SMALL(Ausfallzeiten!$D$7:$D$56,A10+50-Modell!$E$7),"")</x:f>
        <x:v>580</x:v>
      </x:c>
      <x:c r="C10" s="15" t="n">
        <x:f>IF(ISNUMBER(A10),(A10-0.3)/(Modell!$E$7+0.4),"")</x:f>
        <x:v>0.3557692307692308</x:v>
      </x:c>
      <x:c r="D10" s="15" t="n">
        <x:f>IF(ISNUMBER(B10),LN(B10),"")</x:f>
        <x:v>6.363028103540465</x:v>
      </x:c>
      <x:c r="E10" s="15" t="n">
        <x:f>IF(ISNUMBER(C10),LN(-LN(1-C10)),"")</x:f>
        <x:v>-0.8216665151286872</x:v>
      </x:c>
      <x:c r="F10" s="15" t="n">
        <x:f>IF(AND(ISNUMBER(D10),ISNUMBER(Modell!$E$11)),Modell!$E$12+Modell!$E$11*D10,"")</x:f>
        <x:v>-0.8944218946913125</x:v>
      </x:c>
      <x:c r="G10" s="15" t="n">
        <x:f>IF(ISNUMBER(F10),E10-F10,"")</x:f>
        <x:v>0.07275537956262534</x:v>
      </x:c>
    </x:row>
    <x:row r="11" ht="23" customHeight="1">
      <x:c r="A11" s="14" t="n">
        <x:f>IF(AND(Modell!$E$9="gültig",5&lt;=Modell!$E$7),5,"")</x:f>
        <x:v>5</x:v>
      </x:c>
      <x:c r="B11" s="14" t="n">
        <x:f>IF(ISNUMBER(A11),SMALL(Ausfallzeiten!$D$7:$D$56,A11+50-Modell!$E$7),"")</x:f>
        <x:v>640</x:v>
      </x:c>
      <x:c r="C11" s="15" t="n">
        <x:f>IF(ISNUMBER(A11),(A11-0.3)/(Modell!$E$7+0.4),"")</x:f>
        <x:v>0.4519230769230769</x:v>
      </x:c>
      <x:c r="D11" s="15" t="n">
        <x:f>IF(ISNUMBER(B11),LN(B11),"")</x:f>
        <x:v>6.461468176353717</x:v>
      </x:c>
      <x:c r="E11" s="15" t="n">
        <x:f>IF(ISNUMBER(C11),LN(-LN(1-C11)),"")</x:f>
        <x:v>-0.5085953937341485</x:v>
      </x:c>
      <x:c r="F11" s="15" t="n">
        <x:f>IF(AND(ISNUMBER(D11),ISNUMBER(Modell!$E$11)),Modell!$E$12+Modell!$E$11*D11,"")</x:f>
        <x:v>-0.6366055842144149</x:v>
      </x:c>
      <x:c r="G11" s="15" t="n">
        <x:f>IF(ISNUMBER(F11),E11-F11,"")</x:f>
        <x:v>0.1280101904802664</x:v>
      </x:c>
    </x:row>
    <x:row r="12" ht="23" customHeight="1">
      <x:c r="A12" s="14" t="n">
        <x:f>IF(AND(Modell!$E$9="gültig",6&lt;=Modell!$E$7),6,"")</x:f>
        <x:v>6</x:v>
      </x:c>
      <x:c r="B12" s="14" t="n">
        <x:f>IF(ISNUMBER(A12),SMALL(Ausfallzeiten!$D$7:$D$56,A12+50-Modell!$E$7),"")</x:f>
        <x:v>730</x:v>
      </x:c>
      <x:c r="C12" s="15" t="n">
        <x:f>IF(ISNUMBER(A12),(A12-0.3)/(Modell!$E$7+0.4),"")</x:f>
        <x:v>0.5480769230769231</x:v>
      </x:c>
      <x:c r="D12" s="15" t="n">
        <x:f>IF(ISNUMBER(B12),LN(B12),"")</x:f>
        <x:v>6.593044534142437</x:v>
      </x:c>
      <x:c r="E12" s="15" t="n">
        <x:f>IF(ISNUMBER(C12),LN(-LN(1-C12)),"")</x:f>
        <x:v>-0.23036544473331988</x:v>
      </x:c>
      <x:c r="F12" s="15" t="n">
        <x:f>IF(AND(ISNUMBER(D12),ISNUMBER(Modell!$E$11)),Modell!$E$12+Modell!$E$11*D12,"")</x:f>
        <x:v>-0.29200475102090806</x:v>
      </x:c>
      <x:c r="G12" s="15" t="n">
        <x:f>IF(ISNUMBER(F12),E12-F12,"")</x:f>
        <x:v>0.06163930628758818</x:v>
      </x:c>
    </x:row>
    <x:row r="13" ht="23" customHeight="1">
      <x:c r="A13" s="14" t="n">
        <x:f>IF(AND(Modell!$E$9="gültig",7&lt;=Modell!$E$7),7,"")</x:f>
        <x:v>7</x:v>
      </x:c>
      <x:c r="B13" s="14" t="n">
        <x:f>IF(ISNUMBER(A13),SMALL(Ausfallzeiten!$D$7:$D$56,A13+50-Modell!$E$7),"")</x:f>
        <x:v>810</x:v>
      </x:c>
      <x:c r="C13" s="15" t="n">
        <x:f>IF(ISNUMBER(A13),(A13-0.3)/(Modell!$E$7+0.4),"")</x:f>
        <x:v>0.6442307692307693</x:v>
      </x:c>
      <x:c r="D13" s="15" t="n">
        <x:f>IF(ISNUMBER(B13),LN(B13),"")</x:f>
        <x:v>6.697034247666484</x:v>
      </x:c>
      <x:c r="E13" s="15" t="n">
        <x:f>IF(ISNUMBER(C13),LN(-LN(1-C13)),"")</x:f>
        <x:v>0.03292496191433932</x:v>
      </x:c>
      <x:c r="F13" s="15" t="n">
        <x:f>IF(AND(ISNUMBER(D13),ISNUMBER(Modell!$E$11)),Modell!$E$12+Modell!$E$11*D13,"")</x:f>
        <x:v>-0.0196538323134412</x:v>
      </x:c>
      <x:c r="G13" s="15" t="n">
        <x:f>IF(ISNUMBER(F13),E13-F13,"")</x:f>
        <x:v>0.05257879422778052</x:v>
      </x:c>
    </x:row>
    <x:row r="14" ht="23" customHeight="1">
      <x:c r="A14" s="14" t="n">
        <x:f>IF(AND(Modell!$E$9="gültig",8&lt;=Modell!$E$7),8,"")</x:f>
        <x:v>8</x:v>
      </x:c>
      <x:c r="B14" s="14" t="n">
        <x:f>IF(ISNUMBER(A14),SMALL(Ausfallzeiten!$D$7:$D$56,A14+50-Modell!$E$7),"")</x:f>
        <x:v>920</x:v>
      </x:c>
      <x:c r="C14" s="15" t="n">
        <x:f>IF(ISNUMBER(A14),(A14-0.3)/(Modell!$E$7+0.4),"")</x:f>
        <x:v>0.7403846153846154</x:v>
      </x:c>
      <x:c r="D14" s="15" t="n">
        <x:f>IF(ISNUMBER(B14),LN(B14),"")</x:f>
        <x:v>6.824373670043086</x:v>
      </x:c>
      <x:c r="E14" s="15" t="n">
        <x:f>IF(ISNUMBER(C14),LN(-LN(1-C14)),"")</x:f>
        <x:v>0.29903293186204805</x:v>
      </x:c>
      <x:c r="F14" s="15" t="n">
        <x:f>IF(AND(ISNUMBER(D14),ISNUMBER(Modell!$E$11)),Modell!$E$12+Modell!$E$11*D14,"")</x:f>
        <x:v>0.31385039129350645</x:v>
      </x:c>
      <x:c r="G14" s="15" t="n">
        <x:f>IF(ISNUMBER(F14),E14-F14,"")</x:f>
        <x:v>-0.014817459431458402</x:v>
      </x:c>
    </x:row>
    <x:row r="15" ht="23" customHeight="1">
      <x:c r="A15" s="14" t="n">
        <x:f>IF(AND(Modell!$E$9="gültig",9&lt;=Modell!$E$7),9,"")</x:f>
        <x:v>9</x:v>
      </x:c>
      <x:c r="B15" s="14" t="n">
        <x:f>IF(ISNUMBER(A15),SMALL(Ausfallzeiten!$D$7:$D$56,A15+50-Modell!$E$7),"")</x:f>
        <x:v>1070</x:v>
      </x:c>
      <x:c r="C15" s="15" t="n">
        <x:f>IF(ISNUMBER(A15),(A15-0.3)/(Modell!$E$7+0.4),"")</x:f>
        <x:v>0.8365384615384615</x:v>
      </x:c>
      <x:c r="D15" s="15" t="n">
        <x:f>IF(ISNUMBER(B15),LN(B15),"")</x:f>
        <x:v>6.975413927455952</x:v>
      </x:c>
      <x:c r="E15" s="15" t="n">
        <x:f>IF(ISNUMBER(C15),LN(-LN(1-C15)),"")</x:f>
        <x:v>0.5939772166603856</x:v>
      </x:c>
      <x:c r="F15" s="15" t="n">
        <x:f>IF(AND(ISNUMBER(D15),ISNUMBER(Modell!$E$11)),Modell!$E$12+Modell!$E$11*D15,"")</x:f>
        <x:v>0.709427525552023</x:v>
      </x:c>
      <x:c r="G15" s="15" t="n">
        <x:f>IF(ISNUMBER(F15),E15-F15,"")</x:f>
        <x:v>-0.11545030889163743</x:v>
      </x:c>
    </x:row>
    <x:row r="16" ht="23" customHeight="1">
      <x:c r="A16" s="14" t="n">
        <x:f>IF(AND(Modell!$E$9="gültig",10&lt;=Modell!$E$7),10,"")</x:f>
        <x:v>10</x:v>
      </x:c>
      <x:c r="B16" s="14" t="n">
        <x:f>IF(ISNUMBER(A16),SMALL(Ausfallzeiten!$D$7:$D$56,A16+50-Modell!$E$7),"")</x:f>
        <x:v>1230</x:v>
      </x:c>
      <x:c r="C16" s="15" t="n">
        <x:f>IF(ISNUMBER(A16),(A16-0.3)/(Modell!$E$7+0.4),"")</x:f>
        <x:v>0.9326923076923076</x:v>
      </x:c>
      <x:c r="D16" s="15" t="n">
        <x:f>IF(ISNUMBER(B16),LN(B16),"")</x:f>
        <x:v>7.114769448366463</x:v>
      </x:c>
      <x:c r="E16" s="15" t="n">
        <x:f>IF(ISNUMBER(C16),LN(-LN(1-C16)),"")</x:f>
        <x:v>0.9926889294902709</x:v>
      </x:c>
      <x:c r="F16" s="15" t="n">
        <x:f>IF(AND(ISNUMBER(D16),ISNUMBER(Modell!$E$11)),Modell!$E$12+Modell!$E$11*D16,"")</x:f>
        <x:v>1.0744021260268966</x:v>
      </x:c>
      <x:c r="G16" s="15" t="n">
        <x:f>IF(ISNUMBER(F16),E16-F16,"")</x:f>
        <x:v>-0.08171319653662568</x:v>
      </x:c>
    </x:row>
    <x:row r="17" ht="23" customHeight="1">
      <x:c r="A17" s="14" t="str">
        <x:f>IF(AND(Modell!$E$9="gültig",11&lt;=Modell!$E$7),11,"")</x:f>
      </x:c>
      <x:c r="B17" s="14" t="str">
        <x:f>IF(ISNUMBER(A17),SMALL(Ausfallzeiten!$D$7:$D$56,A17+50-Modell!$E$7),"")</x:f>
      </x:c>
      <x:c r="C17" s="15" t="str">
        <x:f>IF(ISNUMBER(A17),(A17-0.3)/(Modell!$E$7+0.4),"")</x:f>
      </x:c>
      <x:c r="D17" s="15" t="str">
        <x:f>IF(ISNUMBER(B17),LN(B17),"")</x:f>
      </x:c>
      <x:c r="E17" s="15" t="str">
        <x:f>IF(ISNUMBER(C17),LN(-LN(1-C17)),"")</x:f>
      </x:c>
      <x:c r="F17" s="15" t="str">
        <x:f>IF(AND(ISNUMBER(D17),ISNUMBER(Modell!$E$11)),Modell!$E$12+Modell!$E$11*D17,"")</x:f>
      </x:c>
      <x:c r="G17" s="15" t="str">
        <x:f>IF(ISNUMBER(F17),E17-F17,"")</x:f>
      </x:c>
    </x:row>
    <x:row r="18" ht="23" customHeight="1">
      <x:c r="A18" s="14" t="str">
        <x:f>IF(AND(Modell!$E$9="gültig",12&lt;=Modell!$E$7),12,"")</x:f>
      </x:c>
      <x:c r="B18" s="14" t="str">
        <x:f>IF(ISNUMBER(A18),SMALL(Ausfallzeiten!$D$7:$D$56,A18+50-Modell!$E$7),"")</x:f>
      </x:c>
      <x:c r="C18" s="15" t="str">
        <x:f>IF(ISNUMBER(A18),(A18-0.3)/(Modell!$E$7+0.4),"")</x:f>
      </x:c>
      <x:c r="D18" s="15" t="str">
        <x:f>IF(ISNUMBER(B18),LN(B18),"")</x:f>
      </x:c>
      <x:c r="E18" s="15" t="str">
        <x:f>IF(ISNUMBER(C18),LN(-LN(1-C18)),"")</x:f>
      </x:c>
      <x:c r="F18" s="15" t="str">
        <x:f>IF(AND(ISNUMBER(D18),ISNUMBER(Modell!$E$11)),Modell!$E$12+Modell!$E$11*D18,"")</x:f>
      </x:c>
      <x:c r="G18" s="15" t="str">
        <x:f>IF(ISNUMBER(F18),E18-F18,"")</x:f>
      </x:c>
    </x:row>
    <x:row r="19" ht="23" customHeight="1">
      <x:c r="A19" s="14" t="str">
        <x:f>IF(AND(Modell!$E$9="gültig",13&lt;=Modell!$E$7),13,"")</x:f>
      </x:c>
      <x:c r="B19" s="14" t="str">
        <x:f>IF(ISNUMBER(A19),SMALL(Ausfallzeiten!$D$7:$D$56,A19+50-Modell!$E$7),"")</x:f>
      </x:c>
      <x:c r="C19" s="15" t="str">
        <x:f>IF(ISNUMBER(A19),(A19-0.3)/(Modell!$E$7+0.4),"")</x:f>
      </x:c>
      <x:c r="D19" s="15" t="str">
        <x:f>IF(ISNUMBER(B19),LN(B19),"")</x:f>
      </x:c>
      <x:c r="E19" s="15" t="str">
        <x:f>IF(ISNUMBER(C19),LN(-LN(1-C19)),"")</x:f>
      </x:c>
      <x:c r="F19" s="15" t="str">
        <x:f>IF(AND(ISNUMBER(D19),ISNUMBER(Modell!$E$11)),Modell!$E$12+Modell!$E$11*D19,"")</x:f>
      </x:c>
      <x:c r="G19" s="15" t="str">
        <x:f>IF(ISNUMBER(F19),E19-F19,"")</x:f>
      </x:c>
    </x:row>
    <x:row r="20" ht="23" customHeight="1">
      <x:c r="A20" s="14" t="str">
        <x:f>IF(AND(Modell!$E$9="gültig",14&lt;=Modell!$E$7),14,"")</x:f>
      </x:c>
      <x:c r="B20" s="14" t="str">
        <x:f>IF(ISNUMBER(A20),SMALL(Ausfallzeiten!$D$7:$D$56,A20+50-Modell!$E$7),"")</x:f>
      </x:c>
      <x:c r="C20" s="15" t="str">
        <x:f>IF(ISNUMBER(A20),(A20-0.3)/(Modell!$E$7+0.4),"")</x:f>
      </x:c>
      <x:c r="D20" s="15" t="str">
        <x:f>IF(ISNUMBER(B20),LN(B20),"")</x:f>
      </x:c>
      <x:c r="E20" s="15" t="str">
        <x:f>IF(ISNUMBER(C20),LN(-LN(1-C20)),"")</x:f>
      </x:c>
      <x:c r="F20" s="15" t="str">
        <x:f>IF(AND(ISNUMBER(D20),ISNUMBER(Modell!$E$11)),Modell!$E$12+Modell!$E$11*D20,"")</x:f>
      </x:c>
      <x:c r="G20" s="15" t="str">
        <x:f>IF(ISNUMBER(F20),E20-F20,"")</x:f>
      </x:c>
    </x:row>
    <x:row r="21" ht="23" customHeight="1">
      <x:c r="A21" s="14" t="str">
        <x:f>IF(AND(Modell!$E$9="gültig",15&lt;=Modell!$E$7),15,"")</x:f>
      </x:c>
      <x:c r="B21" s="14" t="str">
        <x:f>IF(ISNUMBER(A21),SMALL(Ausfallzeiten!$D$7:$D$56,A21+50-Modell!$E$7),"")</x:f>
      </x:c>
      <x:c r="C21" s="15" t="str">
        <x:f>IF(ISNUMBER(A21),(A21-0.3)/(Modell!$E$7+0.4),"")</x:f>
      </x:c>
      <x:c r="D21" s="15" t="str">
        <x:f>IF(ISNUMBER(B21),LN(B21),"")</x:f>
      </x:c>
      <x:c r="E21" s="15" t="str">
        <x:f>IF(ISNUMBER(C21),LN(-LN(1-C21)),"")</x:f>
      </x:c>
      <x:c r="F21" s="15" t="str">
        <x:f>IF(AND(ISNUMBER(D21),ISNUMBER(Modell!$E$11)),Modell!$E$12+Modell!$E$11*D21,"")</x:f>
      </x:c>
      <x:c r="G21" s="15" t="str">
        <x:f>IF(ISNUMBER(F21),E21-F21,"")</x:f>
      </x:c>
    </x:row>
    <x:row r="22" ht="23" customHeight="1">
      <x:c r="A22" s="14" t="str">
        <x:f>IF(AND(Modell!$E$9="gültig",16&lt;=Modell!$E$7),16,"")</x:f>
      </x:c>
      <x:c r="B22" s="14" t="str">
        <x:f>IF(ISNUMBER(A22),SMALL(Ausfallzeiten!$D$7:$D$56,A22+50-Modell!$E$7),"")</x:f>
      </x:c>
      <x:c r="C22" s="15" t="str">
        <x:f>IF(ISNUMBER(A22),(A22-0.3)/(Modell!$E$7+0.4),"")</x:f>
      </x:c>
      <x:c r="D22" s="15" t="str">
        <x:f>IF(ISNUMBER(B22),LN(B22),"")</x:f>
      </x:c>
      <x:c r="E22" s="15" t="str">
        <x:f>IF(ISNUMBER(C22),LN(-LN(1-C22)),"")</x:f>
      </x:c>
      <x:c r="F22" s="15" t="str">
        <x:f>IF(AND(ISNUMBER(D22),ISNUMBER(Modell!$E$11)),Modell!$E$12+Modell!$E$11*D22,"")</x:f>
      </x:c>
      <x:c r="G22" s="15" t="str">
        <x:f>IF(ISNUMBER(F22),E22-F22,"")</x:f>
      </x:c>
    </x:row>
    <x:row r="23" ht="23" customHeight="1">
      <x:c r="A23" s="14" t="str">
        <x:f>IF(AND(Modell!$E$9="gültig",17&lt;=Modell!$E$7),17,"")</x:f>
      </x:c>
      <x:c r="B23" s="14" t="str">
        <x:f>IF(ISNUMBER(A23),SMALL(Ausfallzeiten!$D$7:$D$56,A23+50-Modell!$E$7),"")</x:f>
      </x:c>
      <x:c r="C23" s="15" t="str">
        <x:f>IF(ISNUMBER(A23),(A23-0.3)/(Modell!$E$7+0.4),"")</x:f>
      </x:c>
      <x:c r="D23" s="15" t="str">
        <x:f>IF(ISNUMBER(B23),LN(B23),"")</x:f>
      </x:c>
      <x:c r="E23" s="15" t="str">
        <x:f>IF(ISNUMBER(C23),LN(-LN(1-C23)),"")</x:f>
      </x:c>
      <x:c r="F23" s="15" t="str">
        <x:f>IF(AND(ISNUMBER(D23),ISNUMBER(Modell!$E$11)),Modell!$E$12+Modell!$E$11*D23,"")</x:f>
      </x:c>
      <x:c r="G23" s="15" t="str">
        <x:f>IF(ISNUMBER(F23),E23-F23,"")</x:f>
      </x:c>
    </x:row>
    <x:row r="24" ht="23" customHeight="1">
      <x:c r="A24" s="14" t="str">
        <x:f>IF(AND(Modell!$E$9="gültig",18&lt;=Modell!$E$7),18,"")</x:f>
      </x:c>
      <x:c r="B24" s="14" t="str">
        <x:f>IF(ISNUMBER(A24),SMALL(Ausfallzeiten!$D$7:$D$56,A24+50-Modell!$E$7),"")</x:f>
      </x:c>
      <x:c r="C24" s="15" t="str">
        <x:f>IF(ISNUMBER(A24),(A24-0.3)/(Modell!$E$7+0.4),"")</x:f>
      </x:c>
      <x:c r="D24" s="15" t="str">
        <x:f>IF(ISNUMBER(B24),LN(B24),"")</x:f>
      </x:c>
      <x:c r="E24" s="15" t="str">
        <x:f>IF(ISNUMBER(C24),LN(-LN(1-C24)),"")</x:f>
      </x:c>
      <x:c r="F24" s="15" t="str">
        <x:f>IF(AND(ISNUMBER(D24),ISNUMBER(Modell!$E$11)),Modell!$E$12+Modell!$E$11*D24,"")</x:f>
      </x:c>
      <x:c r="G24" s="15" t="str">
        <x:f>IF(ISNUMBER(F24),E24-F24,"")</x:f>
      </x:c>
    </x:row>
    <x:row r="25" ht="23" customHeight="1">
      <x:c r="A25" s="14" t="str">
        <x:f>IF(AND(Modell!$E$9="gültig",19&lt;=Modell!$E$7),19,"")</x:f>
      </x:c>
      <x:c r="B25" s="14" t="str">
        <x:f>IF(ISNUMBER(A25),SMALL(Ausfallzeiten!$D$7:$D$56,A25+50-Modell!$E$7),"")</x:f>
      </x:c>
      <x:c r="C25" s="15" t="str">
        <x:f>IF(ISNUMBER(A25),(A25-0.3)/(Modell!$E$7+0.4),"")</x:f>
      </x:c>
      <x:c r="D25" s="15" t="str">
        <x:f>IF(ISNUMBER(B25),LN(B25),"")</x:f>
      </x:c>
      <x:c r="E25" s="15" t="str">
        <x:f>IF(ISNUMBER(C25),LN(-LN(1-C25)),"")</x:f>
      </x:c>
      <x:c r="F25" s="15" t="str">
        <x:f>IF(AND(ISNUMBER(D25),ISNUMBER(Modell!$E$11)),Modell!$E$12+Modell!$E$11*D25,"")</x:f>
      </x:c>
      <x:c r="G25" s="15" t="str">
        <x:f>IF(ISNUMBER(F25),E25-F25,"")</x:f>
      </x:c>
    </x:row>
    <x:row r="26" ht="23" customHeight="1">
      <x:c r="A26" s="14" t="str">
        <x:f>IF(AND(Modell!$E$9="gültig",20&lt;=Modell!$E$7),20,"")</x:f>
      </x:c>
      <x:c r="B26" s="14" t="str">
        <x:f>IF(ISNUMBER(A26),SMALL(Ausfallzeiten!$D$7:$D$56,A26+50-Modell!$E$7),"")</x:f>
      </x:c>
      <x:c r="C26" s="15" t="str">
        <x:f>IF(ISNUMBER(A26),(A26-0.3)/(Modell!$E$7+0.4),"")</x:f>
      </x:c>
      <x:c r="D26" s="15" t="str">
        <x:f>IF(ISNUMBER(B26),LN(B26),"")</x:f>
      </x:c>
      <x:c r="E26" s="15" t="str">
        <x:f>IF(ISNUMBER(C26),LN(-LN(1-C26)),"")</x:f>
      </x:c>
      <x:c r="F26" s="15" t="str">
        <x:f>IF(AND(ISNUMBER(D26),ISNUMBER(Modell!$E$11)),Modell!$E$12+Modell!$E$11*D26,"")</x:f>
      </x:c>
      <x:c r="G26" s="15" t="str">
        <x:f>IF(ISNUMBER(F26),E26-F26,"")</x:f>
      </x:c>
    </x:row>
    <x:row r="27" ht="23" customHeight="1">
      <x:c r="A27" s="14" t="str">
        <x:f>IF(AND(Modell!$E$9="gültig",21&lt;=Modell!$E$7),21,"")</x:f>
      </x:c>
      <x:c r="B27" s="14" t="str">
        <x:f>IF(ISNUMBER(A27),SMALL(Ausfallzeiten!$D$7:$D$56,A27+50-Modell!$E$7),"")</x:f>
      </x:c>
      <x:c r="C27" s="15" t="str">
        <x:f>IF(ISNUMBER(A27),(A27-0.3)/(Modell!$E$7+0.4),"")</x:f>
      </x:c>
      <x:c r="D27" s="15" t="str">
        <x:f>IF(ISNUMBER(B27),LN(B27),"")</x:f>
      </x:c>
      <x:c r="E27" s="15" t="str">
        <x:f>IF(ISNUMBER(C27),LN(-LN(1-C27)),"")</x:f>
      </x:c>
      <x:c r="F27" s="15" t="str">
        <x:f>IF(AND(ISNUMBER(D27),ISNUMBER(Modell!$E$11)),Modell!$E$12+Modell!$E$11*D27,"")</x:f>
      </x:c>
      <x:c r="G27" s="15" t="str">
        <x:f>IF(ISNUMBER(F27),E27-F27,"")</x:f>
      </x:c>
    </x:row>
    <x:row r="28" ht="23" customHeight="1">
      <x:c r="A28" s="14" t="str">
        <x:f>IF(AND(Modell!$E$9="gültig",22&lt;=Modell!$E$7),22,"")</x:f>
      </x:c>
      <x:c r="B28" s="14" t="str">
        <x:f>IF(ISNUMBER(A28),SMALL(Ausfallzeiten!$D$7:$D$56,A28+50-Modell!$E$7),"")</x:f>
      </x:c>
      <x:c r="C28" s="15" t="str">
        <x:f>IF(ISNUMBER(A28),(A28-0.3)/(Modell!$E$7+0.4),"")</x:f>
      </x:c>
      <x:c r="D28" s="15" t="str">
        <x:f>IF(ISNUMBER(B28),LN(B28),"")</x:f>
      </x:c>
      <x:c r="E28" s="15" t="str">
        <x:f>IF(ISNUMBER(C28),LN(-LN(1-C28)),"")</x:f>
      </x:c>
      <x:c r="F28" s="15" t="str">
        <x:f>IF(AND(ISNUMBER(D28),ISNUMBER(Modell!$E$11)),Modell!$E$12+Modell!$E$11*D28,"")</x:f>
      </x:c>
      <x:c r="G28" s="15" t="str">
        <x:f>IF(ISNUMBER(F28),E28-F28,"")</x:f>
      </x:c>
    </x:row>
    <x:row r="29" ht="23" customHeight="1">
      <x:c r="A29" s="14" t="str">
        <x:f>IF(AND(Modell!$E$9="gültig",23&lt;=Modell!$E$7),23,"")</x:f>
      </x:c>
      <x:c r="B29" s="14" t="str">
        <x:f>IF(ISNUMBER(A29),SMALL(Ausfallzeiten!$D$7:$D$56,A29+50-Modell!$E$7),"")</x:f>
      </x:c>
      <x:c r="C29" s="15" t="str">
        <x:f>IF(ISNUMBER(A29),(A29-0.3)/(Modell!$E$7+0.4),"")</x:f>
      </x:c>
      <x:c r="D29" s="15" t="str">
        <x:f>IF(ISNUMBER(B29),LN(B29),"")</x:f>
      </x:c>
      <x:c r="E29" s="15" t="str">
        <x:f>IF(ISNUMBER(C29),LN(-LN(1-C29)),"")</x:f>
      </x:c>
      <x:c r="F29" s="15" t="str">
        <x:f>IF(AND(ISNUMBER(D29),ISNUMBER(Modell!$E$11)),Modell!$E$12+Modell!$E$11*D29,"")</x:f>
      </x:c>
      <x:c r="G29" s="15" t="str">
        <x:f>IF(ISNUMBER(F29),E29-F29,"")</x:f>
      </x:c>
    </x:row>
    <x:row r="30" ht="23" customHeight="1">
      <x:c r="A30" s="14" t="str">
        <x:f>IF(AND(Modell!$E$9="gültig",24&lt;=Modell!$E$7),24,"")</x:f>
      </x:c>
      <x:c r="B30" s="14" t="str">
        <x:f>IF(ISNUMBER(A30),SMALL(Ausfallzeiten!$D$7:$D$56,A30+50-Modell!$E$7),"")</x:f>
      </x:c>
      <x:c r="C30" s="15" t="str">
        <x:f>IF(ISNUMBER(A30),(A30-0.3)/(Modell!$E$7+0.4),"")</x:f>
      </x:c>
      <x:c r="D30" s="15" t="str">
        <x:f>IF(ISNUMBER(B30),LN(B30),"")</x:f>
      </x:c>
      <x:c r="E30" s="15" t="str">
        <x:f>IF(ISNUMBER(C30),LN(-LN(1-C30)),"")</x:f>
      </x:c>
      <x:c r="F30" s="15" t="str">
        <x:f>IF(AND(ISNUMBER(D30),ISNUMBER(Modell!$E$11)),Modell!$E$12+Modell!$E$11*D30,"")</x:f>
      </x:c>
      <x:c r="G30" s="15" t="str">
        <x:f>IF(ISNUMBER(F30),E30-F30,"")</x:f>
      </x:c>
    </x:row>
    <x:row r="31" ht="23" customHeight="1">
      <x:c r="A31" s="14" t="str">
        <x:f>IF(AND(Modell!$E$9="gültig",25&lt;=Modell!$E$7),25,"")</x:f>
      </x:c>
      <x:c r="B31" s="14" t="str">
        <x:f>IF(ISNUMBER(A31),SMALL(Ausfallzeiten!$D$7:$D$56,A31+50-Modell!$E$7),"")</x:f>
      </x:c>
      <x:c r="C31" s="15" t="str">
        <x:f>IF(ISNUMBER(A31),(A31-0.3)/(Modell!$E$7+0.4),"")</x:f>
      </x:c>
      <x:c r="D31" s="15" t="str">
        <x:f>IF(ISNUMBER(B31),LN(B31),"")</x:f>
      </x:c>
      <x:c r="E31" s="15" t="str">
        <x:f>IF(ISNUMBER(C31),LN(-LN(1-C31)),"")</x:f>
      </x:c>
      <x:c r="F31" s="15" t="str">
        <x:f>IF(AND(ISNUMBER(D31),ISNUMBER(Modell!$E$11)),Modell!$E$12+Modell!$E$11*D31,"")</x:f>
      </x:c>
      <x:c r="G31" s="15" t="str">
        <x:f>IF(ISNUMBER(F31),E31-F31,"")</x:f>
      </x:c>
    </x:row>
    <x:row r="32" ht="23" customHeight="1">
      <x:c r="A32" s="14" t="str">
        <x:f>IF(AND(Modell!$E$9="gültig",26&lt;=Modell!$E$7),26,"")</x:f>
      </x:c>
      <x:c r="B32" s="14" t="str">
        <x:f>IF(ISNUMBER(A32),SMALL(Ausfallzeiten!$D$7:$D$56,A32+50-Modell!$E$7),"")</x:f>
      </x:c>
      <x:c r="C32" s="15" t="str">
        <x:f>IF(ISNUMBER(A32),(A32-0.3)/(Modell!$E$7+0.4),"")</x:f>
      </x:c>
      <x:c r="D32" s="15" t="str">
        <x:f>IF(ISNUMBER(B32),LN(B32),"")</x:f>
      </x:c>
      <x:c r="E32" s="15" t="str">
        <x:f>IF(ISNUMBER(C32),LN(-LN(1-C32)),"")</x:f>
      </x:c>
      <x:c r="F32" s="15" t="str">
        <x:f>IF(AND(ISNUMBER(D32),ISNUMBER(Modell!$E$11)),Modell!$E$12+Modell!$E$11*D32,"")</x:f>
      </x:c>
      <x:c r="G32" s="15" t="str">
        <x:f>IF(ISNUMBER(F32),E32-F32,"")</x:f>
      </x:c>
    </x:row>
    <x:row r="33" ht="23" customHeight="1">
      <x:c r="A33" s="14" t="str">
        <x:f>IF(AND(Modell!$E$9="gültig",27&lt;=Modell!$E$7),27,"")</x:f>
      </x:c>
      <x:c r="B33" s="14" t="str">
        <x:f>IF(ISNUMBER(A33),SMALL(Ausfallzeiten!$D$7:$D$56,A33+50-Modell!$E$7),"")</x:f>
      </x:c>
      <x:c r="C33" s="15" t="str">
        <x:f>IF(ISNUMBER(A33),(A33-0.3)/(Modell!$E$7+0.4),"")</x:f>
      </x:c>
      <x:c r="D33" s="15" t="str">
        <x:f>IF(ISNUMBER(B33),LN(B33),"")</x:f>
      </x:c>
      <x:c r="E33" s="15" t="str">
        <x:f>IF(ISNUMBER(C33),LN(-LN(1-C33)),"")</x:f>
      </x:c>
      <x:c r="F33" s="15" t="str">
        <x:f>IF(AND(ISNUMBER(D33),ISNUMBER(Modell!$E$11)),Modell!$E$12+Modell!$E$11*D33,"")</x:f>
      </x:c>
      <x:c r="G33" s="15" t="str">
        <x:f>IF(ISNUMBER(F33),E33-F33,"")</x:f>
      </x:c>
    </x:row>
    <x:row r="34" ht="23" customHeight="1">
      <x:c r="A34" s="14" t="str">
        <x:f>IF(AND(Modell!$E$9="gültig",28&lt;=Modell!$E$7),28,"")</x:f>
      </x:c>
      <x:c r="B34" s="14" t="str">
        <x:f>IF(ISNUMBER(A34),SMALL(Ausfallzeiten!$D$7:$D$56,A34+50-Modell!$E$7),"")</x:f>
      </x:c>
      <x:c r="C34" s="15" t="str">
        <x:f>IF(ISNUMBER(A34),(A34-0.3)/(Modell!$E$7+0.4),"")</x:f>
      </x:c>
      <x:c r="D34" s="15" t="str">
        <x:f>IF(ISNUMBER(B34),LN(B34),"")</x:f>
      </x:c>
      <x:c r="E34" s="15" t="str">
        <x:f>IF(ISNUMBER(C34),LN(-LN(1-C34)),"")</x:f>
      </x:c>
      <x:c r="F34" s="15" t="str">
        <x:f>IF(AND(ISNUMBER(D34),ISNUMBER(Modell!$E$11)),Modell!$E$12+Modell!$E$11*D34,"")</x:f>
      </x:c>
      <x:c r="G34" s="15" t="str">
        <x:f>IF(ISNUMBER(F34),E34-F34,"")</x:f>
      </x:c>
    </x:row>
    <x:row r="35" ht="23" customHeight="1">
      <x:c r="A35" s="14" t="str">
        <x:f>IF(AND(Modell!$E$9="gültig",29&lt;=Modell!$E$7),29,"")</x:f>
      </x:c>
      <x:c r="B35" s="14" t="str">
        <x:f>IF(ISNUMBER(A35),SMALL(Ausfallzeiten!$D$7:$D$56,A35+50-Modell!$E$7),"")</x:f>
      </x:c>
      <x:c r="C35" s="15" t="str">
        <x:f>IF(ISNUMBER(A35),(A35-0.3)/(Modell!$E$7+0.4),"")</x:f>
      </x:c>
      <x:c r="D35" s="15" t="str">
        <x:f>IF(ISNUMBER(B35),LN(B35),"")</x:f>
      </x:c>
      <x:c r="E35" s="15" t="str">
        <x:f>IF(ISNUMBER(C35),LN(-LN(1-C35)),"")</x:f>
      </x:c>
      <x:c r="F35" s="15" t="str">
        <x:f>IF(AND(ISNUMBER(D35),ISNUMBER(Modell!$E$11)),Modell!$E$12+Modell!$E$11*D35,"")</x:f>
      </x:c>
      <x:c r="G35" s="15" t="str">
        <x:f>IF(ISNUMBER(F35),E35-F35,"")</x:f>
      </x:c>
    </x:row>
    <x:row r="36" ht="23" customHeight="1">
      <x:c r="A36" s="14" t="str">
        <x:f>IF(AND(Modell!$E$9="gültig",30&lt;=Modell!$E$7),30,"")</x:f>
      </x:c>
      <x:c r="B36" s="14" t="str">
        <x:f>IF(ISNUMBER(A36),SMALL(Ausfallzeiten!$D$7:$D$56,A36+50-Modell!$E$7),"")</x:f>
      </x:c>
      <x:c r="C36" s="15" t="str">
        <x:f>IF(ISNUMBER(A36),(A36-0.3)/(Modell!$E$7+0.4),"")</x:f>
      </x:c>
      <x:c r="D36" s="15" t="str">
        <x:f>IF(ISNUMBER(B36),LN(B36),"")</x:f>
      </x:c>
      <x:c r="E36" s="15" t="str">
        <x:f>IF(ISNUMBER(C36),LN(-LN(1-C36)),"")</x:f>
      </x:c>
      <x:c r="F36" s="15" t="str">
        <x:f>IF(AND(ISNUMBER(D36),ISNUMBER(Modell!$E$11)),Modell!$E$12+Modell!$E$11*D36,"")</x:f>
      </x:c>
      <x:c r="G36" s="15" t="str">
        <x:f>IF(ISNUMBER(F36),E36-F36,"")</x:f>
      </x:c>
    </x:row>
    <x:row r="37" ht="23" customHeight="1">
      <x:c r="A37" s="14" t="str">
        <x:f>IF(AND(Modell!$E$9="gültig",31&lt;=Modell!$E$7),31,"")</x:f>
      </x:c>
      <x:c r="B37" s="14" t="str">
        <x:f>IF(ISNUMBER(A37),SMALL(Ausfallzeiten!$D$7:$D$56,A37+50-Modell!$E$7),"")</x:f>
      </x:c>
      <x:c r="C37" s="15" t="str">
        <x:f>IF(ISNUMBER(A37),(A37-0.3)/(Modell!$E$7+0.4),"")</x:f>
      </x:c>
      <x:c r="D37" s="15" t="str">
        <x:f>IF(ISNUMBER(B37),LN(B37),"")</x:f>
      </x:c>
      <x:c r="E37" s="15" t="str">
        <x:f>IF(ISNUMBER(C37),LN(-LN(1-C37)),"")</x:f>
      </x:c>
      <x:c r="F37" s="15" t="str">
        <x:f>IF(AND(ISNUMBER(D37),ISNUMBER(Modell!$E$11)),Modell!$E$12+Modell!$E$11*D37,"")</x:f>
      </x:c>
      <x:c r="G37" s="15" t="str">
        <x:f>IF(ISNUMBER(F37),E37-F37,"")</x:f>
      </x:c>
    </x:row>
    <x:row r="38" ht="23" customHeight="1">
      <x:c r="A38" s="14" t="str">
        <x:f>IF(AND(Modell!$E$9="gültig",32&lt;=Modell!$E$7),32,"")</x:f>
      </x:c>
      <x:c r="B38" s="14" t="str">
        <x:f>IF(ISNUMBER(A38),SMALL(Ausfallzeiten!$D$7:$D$56,A38+50-Modell!$E$7),"")</x:f>
      </x:c>
      <x:c r="C38" s="15" t="str">
        <x:f>IF(ISNUMBER(A38),(A38-0.3)/(Modell!$E$7+0.4),"")</x:f>
      </x:c>
      <x:c r="D38" s="15" t="str">
        <x:f>IF(ISNUMBER(B38),LN(B38),"")</x:f>
      </x:c>
      <x:c r="E38" s="15" t="str">
        <x:f>IF(ISNUMBER(C38),LN(-LN(1-C38)),"")</x:f>
      </x:c>
      <x:c r="F38" s="15" t="str">
        <x:f>IF(AND(ISNUMBER(D38),ISNUMBER(Modell!$E$11)),Modell!$E$12+Modell!$E$11*D38,"")</x:f>
      </x:c>
      <x:c r="G38" s="15" t="str">
        <x:f>IF(ISNUMBER(F38),E38-F38,"")</x:f>
      </x:c>
    </x:row>
    <x:row r="39" ht="23" customHeight="1">
      <x:c r="A39" s="14" t="str">
        <x:f>IF(AND(Modell!$E$9="gültig",33&lt;=Modell!$E$7),33,"")</x:f>
      </x:c>
      <x:c r="B39" s="14" t="str">
        <x:f>IF(ISNUMBER(A39),SMALL(Ausfallzeiten!$D$7:$D$56,A39+50-Modell!$E$7),"")</x:f>
      </x:c>
      <x:c r="C39" s="15" t="str">
        <x:f>IF(ISNUMBER(A39),(A39-0.3)/(Modell!$E$7+0.4),"")</x:f>
      </x:c>
      <x:c r="D39" s="15" t="str">
        <x:f>IF(ISNUMBER(B39),LN(B39),"")</x:f>
      </x:c>
      <x:c r="E39" s="15" t="str">
        <x:f>IF(ISNUMBER(C39),LN(-LN(1-C39)),"")</x:f>
      </x:c>
      <x:c r="F39" s="15" t="str">
        <x:f>IF(AND(ISNUMBER(D39),ISNUMBER(Modell!$E$11)),Modell!$E$12+Modell!$E$11*D39,"")</x:f>
      </x:c>
      <x:c r="G39" s="15" t="str">
        <x:f>IF(ISNUMBER(F39),E39-F39,"")</x:f>
      </x:c>
    </x:row>
    <x:row r="40" ht="23" customHeight="1">
      <x:c r="A40" s="14" t="str">
        <x:f>IF(AND(Modell!$E$9="gültig",34&lt;=Modell!$E$7),34,"")</x:f>
      </x:c>
      <x:c r="B40" s="14" t="str">
        <x:f>IF(ISNUMBER(A40),SMALL(Ausfallzeiten!$D$7:$D$56,A40+50-Modell!$E$7),"")</x:f>
      </x:c>
      <x:c r="C40" s="15" t="str">
        <x:f>IF(ISNUMBER(A40),(A40-0.3)/(Modell!$E$7+0.4),"")</x:f>
      </x:c>
      <x:c r="D40" s="15" t="str">
        <x:f>IF(ISNUMBER(B40),LN(B40),"")</x:f>
      </x:c>
      <x:c r="E40" s="15" t="str">
        <x:f>IF(ISNUMBER(C40),LN(-LN(1-C40)),"")</x:f>
      </x:c>
      <x:c r="F40" s="15" t="str">
        <x:f>IF(AND(ISNUMBER(D40),ISNUMBER(Modell!$E$11)),Modell!$E$12+Modell!$E$11*D40,"")</x:f>
      </x:c>
      <x:c r="G40" s="15" t="str">
        <x:f>IF(ISNUMBER(F40),E40-F40,"")</x:f>
      </x:c>
    </x:row>
    <x:row r="41" ht="23" customHeight="1">
      <x:c r="A41" s="14" t="str">
        <x:f>IF(AND(Modell!$E$9="gültig",35&lt;=Modell!$E$7),35,"")</x:f>
      </x:c>
      <x:c r="B41" s="14" t="str">
        <x:f>IF(ISNUMBER(A41),SMALL(Ausfallzeiten!$D$7:$D$56,A41+50-Modell!$E$7),"")</x:f>
      </x:c>
      <x:c r="C41" s="15" t="str">
        <x:f>IF(ISNUMBER(A41),(A41-0.3)/(Modell!$E$7+0.4),"")</x:f>
      </x:c>
      <x:c r="D41" s="15" t="str">
        <x:f>IF(ISNUMBER(B41),LN(B41),"")</x:f>
      </x:c>
      <x:c r="E41" s="15" t="str">
        <x:f>IF(ISNUMBER(C41),LN(-LN(1-C41)),"")</x:f>
      </x:c>
      <x:c r="F41" s="15" t="str">
        <x:f>IF(AND(ISNUMBER(D41),ISNUMBER(Modell!$E$11)),Modell!$E$12+Modell!$E$11*D41,"")</x:f>
      </x:c>
      <x:c r="G41" s="15" t="str">
        <x:f>IF(ISNUMBER(F41),E41-F41,"")</x:f>
      </x:c>
    </x:row>
    <x:row r="42" ht="23" customHeight="1">
      <x:c r="A42" s="14" t="str">
        <x:f>IF(AND(Modell!$E$9="gültig",36&lt;=Modell!$E$7),36,"")</x:f>
      </x:c>
      <x:c r="B42" s="14" t="str">
        <x:f>IF(ISNUMBER(A42),SMALL(Ausfallzeiten!$D$7:$D$56,A42+50-Modell!$E$7),"")</x:f>
      </x:c>
      <x:c r="C42" s="15" t="str">
        <x:f>IF(ISNUMBER(A42),(A42-0.3)/(Modell!$E$7+0.4),"")</x:f>
      </x:c>
      <x:c r="D42" s="15" t="str">
        <x:f>IF(ISNUMBER(B42),LN(B42),"")</x:f>
      </x:c>
      <x:c r="E42" s="15" t="str">
        <x:f>IF(ISNUMBER(C42),LN(-LN(1-C42)),"")</x:f>
      </x:c>
      <x:c r="F42" s="15" t="str">
        <x:f>IF(AND(ISNUMBER(D42),ISNUMBER(Modell!$E$11)),Modell!$E$12+Modell!$E$11*D42,"")</x:f>
      </x:c>
      <x:c r="G42" s="15" t="str">
        <x:f>IF(ISNUMBER(F42),E42-F42,"")</x:f>
      </x:c>
    </x:row>
    <x:row r="43" ht="23" customHeight="1">
      <x:c r="A43" s="14" t="str">
        <x:f>IF(AND(Modell!$E$9="gültig",37&lt;=Modell!$E$7),37,"")</x:f>
      </x:c>
      <x:c r="B43" s="14" t="str">
        <x:f>IF(ISNUMBER(A43),SMALL(Ausfallzeiten!$D$7:$D$56,A43+50-Modell!$E$7),"")</x:f>
      </x:c>
      <x:c r="C43" s="15" t="str">
        <x:f>IF(ISNUMBER(A43),(A43-0.3)/(Modell!$E$7+0.4),"")</x:f>
      </x:c>
      <x:c r="D43" s="15" t="str">
        <x:f>IF(ISNUMBER(B43),LN(B43),"")</x:f>
      </x:c>
      <x:c r="E43" s="15" t="str">
        <x:f>IF(ISNUMBER(C43),LN(-LN(1-C43)),"")</x:f>
      </x:c>
      <x:c r="F43" s="15" t="str">
        <x:f>IF(AND(ISNUMBER(D43),ISNUMBER(Modell!$E$11)),Modell!$E$12+Modell!$E$11*D43,"")</x:f>
      </x:c>
      <x:c r="G43" s="15" t="str">
        <x:f>IF(ISNUMBER(F43),E43-F43,"")</x:f>
      </x:c>
    </x:row>
    <x:row r="44" ht="23" customHeight="1">
      <x:c r="A44" s="14" t="str">
        <x:f>IF(AND(Modell!$E$9="gültig",38&lt;=Modell!$E$7),38,"")</x:f>
      </x:c>
      <x:c r="B44" s="14" t="str">
        <x:f>IF(ISNUMBER(A44),SMALL(Ausfallzeiten!$D$7:$D$56,A44+50-Modell!$E$7),"")</x:f>
      </x:c>
      <x:c r="C44" s="15" t="str">
        <x:f>IF(ISNUMBER(A44),(A44-0.3)/(Modell!$E$7+0.4),"")</x:f>
      </x:c>
      <x:c r="D44" s="15" t="str">
        <x:f>IF(ISNUMBER(B44),LN(B44),"")</x:f>
      </x:c>
      <x:c r="E44" s="15" t="str">
        <x:f>IF(ISNUMBER(C44),LN(-LN(1-C44)),"")</x:f>
      </x:c>
      <x:c r="F44" s="15" t="str">
        <x:f>IF(AND(ISNUMBER(D44),ISNUMBER(Modell!$E$11)),Modell!$E$12+Modell!$E$11*D44,"")</x:f>
      </x:c>
      <x:c r="G44" s="15" t="str">
        <x:f>IF(ISNUMBER(F44),E44-F44,"")</x:f>
      </x:c>
    </x:row>
    <x:row r="45" ht="23" customHeight="1">
      <x:c r="A45" s="14" t="str">
        <x:f>IF(AND(Modell!$E$9="gültig",39&lt;=Modell!$E$7),39,"")</x:f>
      </x:c>
      <x:c r="B45" s="14" t="str">
        <x:f>IF(ISNUMBER(A45),SMALL(Ausfallzeiten!$D$7:$D$56,A45+50-Modell!$E$7),"")</x:f>
      </x:c>
      <x:c r="C45" s="15" t="str">
        <x:f>IF(ISNUMBER(A45),(A45-0.3)/(Modell!$E$7+0.4),"")</x:f>
      </x:c>
      <x:c r="D45" s="15" t="str">
        <x:f>IF(ISNUMBER(B45),LN(B45),"")</x:f>
      </x:c>
      <x:c r="E45" s="15" t="str">
        <x:f>IF(ISNUMBER(C45),LN(-LN(1-C45)),"")</x:f>
      </x:c>
      <x:c r="F45" s="15" t="str">
        <x:f>IF(AND(ISNUMBER(D45),ISNUMBER(Modell!$E$11)),Modell!$E$12+Modell!$E$11*D45,"")</x:f>
      </x:c>
      <x:c r="G45" s="15" t="str">
        <x:f>IF(ISNUMBER(F45),E45-F45,"")</x:f>
      </x:c>
    </x:row>
    <x:row r="46" ht="23" customHeight="1">
      <x:c r="A46" s="14" t="str">
        <x:f>IF(AND(Modell!$E$9="gültig",40&lt;=Modell!$E$7),40,"")</x:f>
      </x:c>
      <x:c r="B46" s="14" t="str">
        <x:f>IF(ISNUMBER(A46),SMALL(Ausfallzeiten!$D$7:$D$56,A46+50-Modell!$E$7),"")</x:f>
      </x:c>
      <x:c r="C46" s="15" t="str">
        <x:f>IF(ISNUMBER(A46),(A46-0.3)/(Modell!$E$7+0.4),"")</x:f>
      </x:c>
      <x:c r="D46" s="15" t="str">
        <x:f>IF(ISNUMBER(B46),LN(B46),"")</x:f>
      </x:c>
      <x:c r="E46" s="15" t="str">
        <x:f>IF(ISNUMBER(C46),LN(-LN(1-C46)),"")</x:f>
      </x:c>
      <x:c r="F46" s="15" t="str">
        <x:f>IF(AND(ISNUMBER(D46),ISNUMBER(Modell!$E$11)),Modell!$E$12+Modell!$E$11*D46,"")</x:f>
      </x:c>
      <x:c r="G46" s="15" t="str">
        <x:f>IF(ISNUMBER(F46),E46-F46,"")</x:f>
      </x:c>
    </x:row>
    <x:row r="47" ht="23" customHeight="1">
      <x:c r="A47" s="14" t="str">
        <x:f>IF(AND(Modell!$E$9="gültig",41&lt;=Modell!$E$7),41,"")</x:f>
      </x:c>
      <x:c r="B47" s="14" t="str">
        <x:f>IF(ISNUMBER(A47),SMALL(Ausfallzeiten!$D$7:$D$56,A47+50-Modell!$E$7),"")</x:f>
      </x:c>
      <x:c r="C47" s="15" t="str">
        <x:f>IF(ISNUMBER(A47),(A47-0.3)/(Modell!$E$7+0.4),"")</x:f>
      </x:c>
      <x:c r="D47" s="15" t="str">
        <x:f>IF(ISNUMBER(B47),LN(B47),"")</x:f>
      </x:c>
      <x:c r="E47" s="15" t="str">
        <x:f>IF(ISNUMBER(C47),LN(-LN(1-C47)),"")</x:f>
      </x:c>
      <x:c r="F47" s="15" t="str">
        <x:f>IF(AND(ISNUMBER(D47),ISNUMBER(Modell!$E$11)),Modell!$E$12+Modell!$E$11*D47,"")</x:f>
      </x:c>
      <x:c r="G47" s="15" t="str">
        <x:f>IF(ISNUMBER(F47),E47-F47,"")</x:f>
      </x:c>
    </x:row>
    <x:row r="48" ht="23" customHeight="1">
      <x:c r="A48" s="14" t="str">
        <x:f>IF(AND(Modell!$E$9="gültig",42&lt;=Modell!$E$7),42,"")</x:f>
      </x:c>
      <x:c r="B48" s="14" t="str">
        <x:f>IF(ISNUMBER(A48),SMALL(Ausfallzeiten!$D$7:$D$56,A48+50-Modell!$E$7),"")</x:f>
      </x:c>
      <x:c r="C48" s="15" t="str">
        <x:f>IF(ISNUMBER(A48),(A48-0.3)/(Modell!$E$7+0.4),"")</x:f>
      </x:c>
      <x:c r="D48" s="15" t="str">
        <x:f>IF(ISNUMBER(B48),LN(B48),"")</x:f>
      </x:c>
      <x:c r="E48" s="15" t="str">
        <x:f>IF(ISNUMBER(C48),LN(-LN(1-C48)),"")</x:f>
      </x:c>
      <x:c r="F48" s="15" t="str">
        <x:f>IF(AND(ISNUMBER(D48),ISNUMBER(Modell!$E$11)),Modell!$E$12+Modell!$E$11*D48,"")</x:f>
      </x:c>
      <x:c r="G48" s="15" t="str">
        <x:f>IF(ISNUMBER(F48),E48-F48,"")</x:f>
      </x:c>
    </x:row>
    <x:row r="49" ht="23" customHeight="1">
      <x:c r="A49" s="14" t="str">
        <x:f>IF(AND(Modell!$E$9="gültig",43&lt;=Modell!$E$7),43,"")</x:f>
      </x:c>
      <x:c r="B49" s="14" t="str">
        <x:f>IF(ISNUMBER(A49),SMALL(Ausfallzeiten!$D$7:$D$56,A49+50-Modell!$E$7),"")</x:f>
      </x:c>
      <x:c r="C49" s="15" t="str">
        <x:f>IF(ISNUMBER(A49),(A49-0.3)/(Modell!$E$7+0.4),"")</x:f>
      </x:c>
      <x:c r="D49" s="15" t="str">
        <x:f>IF(ISNUMBER(B49),LN(B49),"")</x:f>
      </x:c>
      <x:c r="E49" s="15" t="str">
        <x:f>IF(ISNUMBER(C49),LN(-LN(1-C49)),"")</x:f>
      </x:c>
      <x:c r="F49" s="15" t="str">
        <x:f>IF(AND(ISNUMBER(D49),ISNUMBER(Modell!$E$11)),Modell!$E$12+Modell!$E$11*D49,"")</x:f>
      </x:c>
      <x:c r="G49" s="15" t="str">
        <x:f>IF(ISNUMBER(F49),E49-F49,"")</x:f>
      </x:c>
    </x:row>
    <x:row r="50" ht="23" customHeight="1">
      <x:c r="A50" s="14" t="str">
        <x:f>IF(AND(Modell!$E$9="gültig",44&lt;=Modell!$E$7),44,"")</x:f>
      </x:c>
      <x:c r="B50" s="14" t="str">
        <x:f>IF(ISNUMBER(A50),SMALL(Ausfallzeiten!$D$7:$D$56,A50+50-Modell!$E$7),"")</x:f>
      </x:c>
      <x:c r="C50" s="15" t="str">
        <x:f>IF(ISNUMBER(A50),(A50-0.3)/(Modell!$E$7+0.4),"")</x:f>
      </x:c>
      <x:c r="D50" s="15" t="str">
        <x:f>IF(ISNUMBER(B50),LN(B50),"")</x:f>
      </x:c>
      <x:c r="E50" s="15" t="str">
        <x:f>IF(ISNUMBER(C50),LN(-LN(1-C50)),"")</x:f>
      </x:c>
      <x:c r="F50" s="15" t="str">
        <x:f>IF(AND(ISNUMBER(D50),ISNUMBER(Modell!$E$11)),Modell!$E$12+Modell!$E$11*D50,"")</x:f>
      </x:c>
      <x:c r="G50" s="15" t="str">
        <x:f>IF(ISNUMBER(F50),E50-F50,"")</x:f>
      </x:c>
    </x:row>
    <x:row r="51" ht="23" customHeight="1">
      <x:c r="A51" s="14" t="str">
        <x:f>IF(AND(Modell!$E$9="gültig",45&lt;=Modell!$E$7),45,"")</x:f>
      </x:c>
      <x:c r="B51" s="14" t="str">
        <x:f>IF(ISNUMBER(A51),SMALL(Ausfallzeiten!$D$7:$D$56,A51+50-Modell!$E$7),"")</x:f>
      </x:c>
      <x:c r="C51" s="15" t="str">
        <x:f>IF(ISNUMBER(A51),(A51-0.3)/(Modell!$E$7+0.4),"")</x:f>
      </x:c>
      <x:c r="D51" s="15" t="str">
        <x:f>IF(ISNUMBER(B51),LN(B51),"")</x:f>
      </x:c>
      <x:c r="E51" s="15" t="str">
        <x:f>IF(ISNUMBER(C51),LN(-LN(1-C51)),"")</x:f>
      </x:c>
      <x:c r="F51" s="15" t="str">
        <x:f>IF(AND(ISNUMBER(D51),ISNUMBER(Modell!$E$11)),Modell!$E$12+Modell!$E$11*D51,"")</x:f>
      </x:c>
      <x:c r="G51" s="15" t="str">
        <x:f>IF(ISNUMBER(F51),E51-F51,"")</x:f>
      </x:c>
    </x:row>
    <x:row r="52" ht="23" customHeight="1">
      <x:c r="A52" s="14" t="str">
        <x:f>IF(AND(Modell!$E$9="gültig",46&lt;=Modell!$E$7),46,"")</x:f>
      </x:c>
      <x:c r="B52" s="14" t="str">
        <x:f>IF(ISNUMBER(A52),SMALL(Ausfallzeiten!$D$7:$D$56,A52+50-Modell!$E$7),"")</x:f>
      </x:c>
      <x:c r="C52" s="15" t="str">
        <x:f>IF(ISNUMBER(A52),(A52-0.3)/(Modell!$E$7+0.4),"")</x:f>
      </x:c>
      <x:c r="D52" s="15" t="str">
        <x:f>IF(ISNUMBER(B52),LN(B52),"")</x:f>
      </x:c>
      <x:c r="E52" s="15" t="str">
        <x:f>IF(ISNUMBER(C52),LN(-LN(1-C52)),"")</x:f>
      </x:c>
      <x:c r="F52" s="15" t="str">
        <x:f>IF(AND(ISNUMBER(D52),ISNUMBER(Modell!$E$11)),Modell!$E$12+Modell!$E$11*D52,"")</x:f>
      </x:c>
      <x:c r="G52" s="15" t="str">
        <x:f>IF(ISNUMBER(F52),E52-F52,"")</x:f>
      </x:c>
    </x:row>
    <x:row r="53" ht="23" customHeight="1">
      <x:c r="A53" s="14" t="str">
        <x:f>IF(AND(Modell!$E$9="gültig",47&lt;=Modell!$E$7),47,"")</x:f>
      </x:c>
      <x:c r="B53" s="14" t="str">
        <x:f>IF(ISNUMBER(A53),SMALL(Ausfallzeiten!$D$7:$D$56,A53+50-Modell!$E$7),"")</x:f>
      </x:c>
      <x:c r="C53" s="15" t="str">
        <x:f>IF(ISNUMBER(A53),(A53-0.3)/(Modell!$E$7+0.4),"")</x:f>
      </x:c>
      <x:c r="D53" s="15" t="str">
        <x:f>IF(ISNUMBER(B53),LN(B53),"")</x:f>
      </x:c>
      <x:c r="E53" s="15" t="str">
        <x:f>IF(ISNUMBER(C53),LN(-LN(1-C53)),"")</x:f>
      </x:c>
      <x:c r="F53" s="15" t="str">
        <x:f>IF(AND(ISNUMBER(D53),ISNUMBER(Modell!$E$11)),Modell!$E$12+Modell!$E$11*D53,"")</x:f>
      </x:c>
      <x:c r="G53" s="15" t="str">
        <x:f>IF(ISNUMBER(F53),E53-F53,"")</x:f>
      </x:c>
    </x:row>
    <x:row r="54" ht="23" customHeight="1">
      <x:c r="A54" s="14" t="str">
        <x:f>IF(AND(Modell!$E$9="gültig",48&lt;=Modell!$E$7),48,"")</x:f>
      </x:c>
      <x:c r="B54" s="14" t="str">
        <x:f>IF(ISNUMBER(A54),SMALL(Ausfallzeiten!$D$7:$D$56,A54+50-Modell!$E$7),"")</x:f>
      </x:c>
      <x:c r="C54" s="15" t="str">
        <x:f>IF(ISNUMBER(A54),(A54-0.3)/(Modell!$E$7+0.4),"")</x:f>
      </x:c>
      <x:c r="D54" s="15" t="str">
        <x:f>IF(ISNUMBER(B54),LN(B54),"")</x:f>
      </x:c>
      <x:c r="E54" s="15" t="str">
        <x:f>IF(ISNUMBER(C54),LN(-LN(1-C54)),"")</x:f>
      </x:c>
      <x:c r="F54" s="15" t="str">
        <x:f>IF(AND(ISNUMBER(D54),ISNUMBER(Modell!$E$11)),Modell!$E$12+Modell!$E$11*D54,"")</x:f>
      </x:c>
      <x:c r="G54" s="15" t="str">
        <x:f>IF(ISNUMBER(F54),E54-F54,"")</x:f>
      </x:c>
    </x:row>
    <x:row r="55" ht="23" customHeight="1">
      <x:c r="A55" s="14" t="str">
        <x:f>IF(AND(Modell!$E$9="gültig",49&lt;=Modell!$E$7),49,"")</x:f>
      </x:c>
      <x:c r="B55" s="14" t="str">
        <x:f>IF(ISNUMBER(A55),SMALL(Ausfallzeiten!$D$7:$D$56,A55+50-Modell!$E$7),"")</x:f>
      </x:c>
      <x:c r="C55" s="15" t="str">
        <x:f>IF(ISNUMBER(A55),(A55-0.3)/(Modell!$E$7+0.4),"")</x:f>
      </x:c>
      <x:c r="D55" s="15" t="str">
        <x:f>IF(ISNUMBER(B55),LN(B55),"")</x:f>
      </x:c>
      <x:c r="E55" s="15" t="str">
        <x:f>IF(ISNUMBER(C55),LN(-LN(1-C55)),"")</x:f>
      </x:c>
      <x:c r="F55" s="15" t="str">
        <x:f>IF(AND(ISNUMBER(D55),ISNUMBER(Modell!$E$11)),Modell!$E$12+Modell!$E$11*D55,"")</x:f>
      </x:c>
      <x:c r="G55" s="15" t="str">
        <x:f>IF(ISNUMBER(F55),E55-F55,"")</x:f>
      </x:c>
    </x:row>
    <x:row r="56" ht="23" customHeight="1">
      <x:c r="A56" s="14" t="str">
        <x:f>IF(AND(Modell!$E$9="gültig",50&lt;=Modell!$E$7),50,"")</x:f>
      </x:c>
      <x:c r="B56" s="14" t="str">
        <x:f>IF(ISNUMBER(A56),SMALL(Ausfallzeiten!$D$7:$D$56,A56+50-Modell!$E$7),"")</x:f>
      </x:c>
      <x:c r="C56" s="15" t="str">
        <x:f>IF(ISNUMBER(A56),(A56-0.3)/(Modell!$E$7+0.4),"")</x:f>
      </x:c>
      <x:c r="D56" s="15" t="str">
        <x:f>IF(ISNUMBER(B56),LN(B56),"")</x:f>
      </x:c>
      <x:c r="E56" s="15" t="str">
        <x:f>IF(ISNUMBER(C56),LN(-LN(1-C56)),"")</x:f>
      </x:c>
      <x:c r="F56" s="15" t="str">
        <x:f>IF(AND(ISNUMBER(D56),ISNUMBER(Modell!$E$11)),Modell!$E$12+Modell!$E$11*D56,"")</x:f>
      </x:c>
      <x:c r="G56" s="15" t="str">
        <x:f>IF(ISNUMBER(F56),E56-F56,"")</x:f>
      </x:c>
    </x:row>
    <x:row r="57" ht="23" customHeight="1">
      <x:c r="A57" s="9"/>
      <x:c r="B57" s="9"/>
      <x:c r="C57" s="9"/>
      <x:c r="D57" s="9"/>
      <x:c r="E57" s="9"/>
      <x:c r="F57" s="9"/>
      <x:c r="G57" s="9"/>
    </x:row>
    <x:row r="58" ht="23" customHeight="1">
      <x:c r="A58" s="9"/>
      <x:c r="B58" s="9"/>
      <x:c r="C58" s="9"/>
      <x:c r="D58" s="9"/>
      <x:c r="E58" s="9"/>
      <x:c r="F58" s="9"/>
      <x:c r="G58" s="9"/>
    </x:row>
    <x:row r="59" ht="23" customHeight="1">
      <x:c r="A59" s="9"/>
      <x:c r="B59" s="9"/>
      <x:c r="C59" s="9"/>
      <x:c r="D59" s="9"/>
      <x:c r="E59" s="9"/>
      <x:c r="F59" s="9"/>
      <x:c r="G59" s="9"/>
    </x:row>
    <x:row r="60" ht="23" customHeight="1">
      <x:c r="A60" s="9"/>
      <x:c r="B60" s="9"/>
      <x:c r="C60" s="9"/>
      <x:c r="D60" s="9"/>
      <x:c r="E60" s="9"/>
      <x:c r="F60" s="9"/>
      <x:c r="G60" s="9"/>
    </x:row>
    <x:row r="61" ht="23" customHeight="1">
      <x:c r="A61" s="9"/>
      <x:c r="B61" s="9"/>
      <x:c r="C61" s="9"/>
      <x:c r="D61" s="9"/>
      <x:c r="E61" s="9"/>
      <x:c r="F61" s="9"/>
      <x:c r="G61" s="9"/>
    </x:row>
    <x:row r="62" ht="23" customHeight="1">
      <x:c r="A62" s="9"/>
      <x:c r="B62" s="9"/>
      <x:c r="C62" s="9"/>
      <x:c r="D62" s="9"/>
      <x:c r="E62" s="9"/>
      <x:c r="F62" s="9"/>
      <x:c r="G62" s="9"/>
    </x:row>
    <x:row r="63" ht="23" customHeight="1">
      <x:c r="A63" s="9"/>
      <x:c r="B63" s="9"/>
      <x:c r="C63" s="9"/>
      <x:c r="D63" s="9"/>
      <x:c r="E63" s="9"/>
      <x:c r="F63" s="9"/>
      <x:c r="G63" s="9"/>
    </x:row>
    <x:row r="64" ht="23" customHeight="1">
      <x:c r="A64" s="9"/>
      <x:c r="B64" s="9"/>
      <x:c r="C64" s="9"/>
      <x:c r="D64" s="9"/>
      <x:c r="E64" s="9"/>
      <x:c r="F64" s="9"/>
      <x:c r="G64" s="9"/>
    </x:row>
    <x:row r="65" ht="23" customHeight="1">
      <x:c r="A65" s="9"/>
      <x:c r="B65" s="9"/>
      <x:c r="C65" s="9"/>
      <x:c r="D65" s="9"/>
      <x:c r="E65" s="9"/>
      <x:c r="F65" s="9"/>
      <x:c r="G65" s="9"/>
    </x:row>
    <x:row r="66" ht="23" customHeight="1">
      <x:c r="A66" s="9"/>
      <x:c r="B66" s="9"/>
      <x:c r="C66" s="9"/>
      <x:c r="D66" s="9"/>
      <x:c r="E66" s="9"/>
      <x:c r="F66" s="9"/>
      <x:c r="G66" s="9"/>
    </x:row>
    <x:row r="67" ht="23" customHeight="1">
      <x:c r="A67" s="9"/>
      <x:c r="B67" s="9"/>
      <x:c r="C67" s="9"/>
      <x:c r="D67" s="9"/>
      <x:c r="E67" s="9"/>
      <x:c r="F67" s="9"/>
      <x:c r="G67" s="9"/>
    </x:row>
    <x:row r="68" ht="23" customHeight="1">
      <x:c r="A68" s="9"/>
      <x:c r="B68" s="9"/>
      <x:c r="C68" s="9"/>
      <x:c r="D68" s="9"/>
      <x:c r="E68" s="9"/>
      <x:c r="F68" s="9"/>
      <x:c r="G68" s="9"/>
    </x:row>
    <x:row r="69" ht="23" customHeight="1">
      <x:c r="A69" s="9"/>
      <x:c r="B69" s="9"/>
      <x:c r="C69" s="9"/>
      <x:c r="D69" s="9"/>
      <x:c r="E69" s="9"/>
      <x:c r="F69" s="9"/>
      <x:c r="G69" s="9"/>
    </x:row>
    <x:row r="70" ht="23" customHeight="1">
      <x:c r="A70" s="9"/>
      <x:c r="B70" s="9"/>
      <x:c r="C70" s="9"/>
      <x:c r="D70" s="9"/>
      <x:c r="E70" s="9"/>
      <x:c r="F70" s="9"/>
      <x:c r="G70" s="9"/>
    </x:row>
    <x:row r="71" ht="23" customHeight="1">
      <x:c r="A71" s="9"/>
      <x:c r="B71" s="9"/>
      <x:c r="C71" s="9"/>
      <x:c r="D71" s="9"/>
      <x:c r="E71" s="9"/>
      <x:c r="F71" s="9"/>
      <x:c r="G71" s="9"/>
    </x:row>
    <x:row r="72" ht="23" customHeight="1">
      <x:c r="A72" s="9"/>
      <x:c r="B72" s="9"/>
      <x:c r="C72" s="9"/>
      <x:c r="D72" s="9"/>
      <x:c r="E72" s="9"/>
      <x:c r="F72" s="9"/>
      <x:c r="G72" s="9"/>
    </x:row>
    <x:row r="73" ht="23" customHeight="1">
      <x:c r="A73" s="9"/>
      <x:c r="B73" s="9"/>
      <x:c r="C73" s="9"/>
      <x:c r="D73" s="9"/>
      <x:c r="E73" s="9"/>
      <x:c r="F73" s="9"/>
      <x:c r="G73" s="9"/>
    </x:row>
    <x:row r="74" ht="23" customHeight="1">
      <x:c r="A74" s="9"/>
      <x:c r="B74" s="9"/>
      <x:c r="C74" s="9"/>
      <x:c r="D74" s="9"/>
      <x:c r="E74" s="9"/>
      <x:c r="F74" s="9"/>
      <x:c r="G74" s="9"/>
    </x:row>
    <x:row r="75" ht="23" customHeight="1">
      <x:c r="A75" s="9"/>
      <x:c r="B75" s="9"/>
      <x:c r="C75" s="9"/>
      <x:c r="D75" s="9"/>
      <x:c r="E75" s="9"/>
      <x:c r="F75" s="9"/>
      <x:c r="G75" s="9"/>
    </x:row>
    <x:row r="76" ht="23" customHeight="1">
      <x:c r="A76" s="9"/>
      <x:c r="B76" s="9"/>
      <x:c r="C76" s="9"/>
      <x:c r="D76" s="9"/>
      <x:c r="E76" s="9"/>
      <x:c r="F76" s="9"/>
      <x:c r="G76" s="9"/>
    </x:row>
    <x:row r="77" ht="23" customHeight="1">
      <x:c r="A77" s="9"/>
      <x:c r="B77" s="9"/>
      <x:c r="C77" s="9"/>
      <x:c r="D77" s="9"/>
      <x:c r="E77" s="9"/>
      <x:c r="F77" s="9"/>
      <x:c r="G77" s="9"/>
    </x:row>
    <x:row r="78" ht="23" customHeight="1">
      <x:c r="A78" s="9"/>
      <x:c r="B78" s="9"/>
      <x:c r="C78" s="9"/>
      <x:c r="D78" s="9"/>
      <x:c r="E78" s="9"/>
      <x:c r="F78" s="9"/>
      <x:c r="G78" s="9"/>
    </x:row>
    <x:row r="79" ht="23" customHeight="1">
      <x:c r="A79" s="9"/>
      <x:c r="B79" s="9"/>
      <x:c r="C79" s="9"/>
      <x:c r="D79" s="9"/>
      <x:c r="E79" s="9"/>
      <x:c r="F79" s="9"/>
      <x:c r="G79" s="9"/>
    </x:row>
    <x:row r="80" ht="23" customHeight="1">
      <x:c r="A80" s="9"/>
      <x:c r="B80" s="9"/>
      <x:c r="C80" s="9"/>
      <x:c r="D80" s="9"/>
      <x:c r="E80" s="9"/>
      <x:c r="F80" s="9"/>
      <x:c r="G80" s="9"/>
    </x:row>
    <x:row r="81" ht="23" customHeight="1">
      <x:c r="A81" s="9"/>
      <x:c r="B81" s="9"/>
      <x:c r="C81" s="9"/>
      <x:c r="D81" s="9"/>
      <x:c r="E81" s="9"/>
      <x:c r="F81" s="9"/>
      <x:c r="G81" s="9"/>
    </x:row>
    <x:row r="82" ht="23" customHeight="1">
      <x:c r="A82" s="9"/>
      <x:c r="B82" s="9"/>
      <x:c r="C82" s="9"/>
      <x:c r="D82" s="9"/>
      <x:c r="E82" s="9"/>
      <x:c r="F82" s="9"/>
      <x:c r="G82" s="9"/>
    </x:row>
    <x:row r="83" ht="23" customHeight="1">
      <x:c r="A83" s="9"/>
      <x:c r="B83" s="9"/>
      <x:c r="C83" s="9"/>
      <x:c r="D83" s="9"/>
      <x:c r="E83" s="9"/>
      <x:c r="F83" s="9"/>
      <x:c r="G83" s="9"/>
    </x:row>
    <x:row r="84" ht="23" customHeight="1">
      <x:c r="A84" s="9"/>
      <x:c r="B84" s="9"/>
      <x:c r="C84" s="9"/>
      <x:c r="D84" s="9"/>
      <x:c r="E84" s="9"/>
      <x:c r="F84" s="9"/>
      <x:c r="G84" s="9"/>
    </x:row>
    <x:row r="85" ht="23" customHeight="1">
      <x:c r="A85" s="9"/>
      <x:c r="B85" s="9"/>
      <x:c r="C85" s="9"/>
      <x:c r="D85" s="9"/>
      <x:c r="E85" s="9"/>
      <x:c r="F85" s="9"/>
      <x:c r="G85" s="9"/>
    </x:row>
    <x:row r="86" ht="23" customHeight="1">
      <x:c r="A86" s="9"/>
      <x:c r="B86" s="9"/>
      <x:c r="C86" s="9"/>
      <x:c r="D86" s="9"/>
      <x:c r="E86" s="9"/>
      <x:c r="F86" s="9"/>
      <x:c r="G86" s="9"/>
    </x:row>
    <x:row r="87" ht="23" customHeight="1">
      <x:c r="A87" s="9"/>
      <x:c r="B87" s="9"/>
      <x:c r="C87" s="9"/>
      <x:c r="D87" s="9"/>
      <x:c r="E87" s="9"/>
      <x:c r="F87" s="9"/>
      <x:c r="G87" s="9"/>
    </x:row>
    <x:row r="88" ht="23" customHeight="1">
      <x:c r="A88" s="9"/>
      <x:c r="B88" s="9"/>
      <x:c r="C88" s="9"/>
      <x:c r="D88" s="9"/>
      <x:c r="E88" s="9"/>
      <x:c r="F88" s="9"/>
      <x:c r="G88" s="9"/>
    </x:row>
    <x:row r="89" ht="23" customHeight="1">
      <x:c r="A89" s="9"/>
      <x:c r="B89" s="9"/>
      <x:c r="C89" s="9"/>
      <x:c r="D89" s="9"/>
      <x:c r="E89" s="9"/>
      <x:c r="F89" s="9"/>
      <x:c r="G89" s="9"/>
    </x:row>
    <x:row r="90" ht="23" customHeight="1">
      <x:c r="A90" s="9"/>
      <x:c r="B90" s="9"/>
      <x:c r="C90" s="9"/>
      <x:c r="D90" s="9"/>
      <x:c r="E90" s="9"/>
      <x:c r="F90" s="9"/>
      <x:c r="G90" s="9"/>
    </x:row>
    <x:row r="91" ht="23" customHeight="1">
      <x:c r="A91" s="9"/>
      <x:c r="B91" s="9"/>
      <x:c r="C91" s="9"/>
      <x:c r="D91" s="9"/>
      <x:c r="E91" s="9"/>
      <x:c r="F91" s="9"/>
      <x:c r="G91" s="9"/>
    </x:row>
    <x:row r="92" ht="23" customHeight="1">
      <x:c r="A92" s="9"/>
      <x:c r="B92" s="9"/>
      <x:c r="C92" s="9"/>
      <x:c r="D92" s="9"/>
      <x:c r="E92" s="9"/>
      <x:c r="F92" s="9"/>
      <x:c r="G92" s="9"/>
    </x:row>
    <x:row r="93" ht="23" customHeight="1">
      <x:c r="A93" s="9"/>
      <x:c r="B93" s="9"/>
      <x:c r="C93" s="9"/>
      <x:c r="D93" s="9"/>
      <x:c r="E93" s="9"/>
      <x:c r="F93" s="9"/>
      <x:c r="G93" s="9"/>
    </x:row>
    <x:row r="94" ht="23" customHeight="1">
      <x:c r="A94" s="9"/>
      <x:c r="B94" s="9"/>
      <x:c r="C94" s="9"/>
      <x:c r="D94" s="9"/>
      <x:c r="E94" s="9"/>
      <x:c r="F94" s="9"/>
      <x:c r="G94" s="9"/>
    </x:row>
    <x:row r="95" ht="23" customHeight="1">
      <x:c r="A95" s="9"/>
      <x:c r="B95" s="9"/>
      <x:c r="C95" s="9"/>
      <x:c r="D95" s="9"/>
      <x:c r="E95" s="9"/>
      <x:c r="F95" s="9"/>
      <x:c r="G95" s="9"/>
    </x:row>
    <x:row r="96" ht="23" customHeight="1">
      <x:c r="A96" s="9"/>
      <x:c r="B96" s="9"/>
      <x:c r="C96" s="9"/>
      <x:c r="D96" s="9"/>
      <x:c r="E96" s="9"/>
      <x:c r="F96" s="9"/>
      <x:c r="G96" s="9"/>
    </x:row>
    <x:row r="97" ht="23" customHeight="1">
      <x:c r="A97" s="9"/>
      <x:c r="B97" s="9"/>
      <x:c r="C97" s="9"/>
      <x:c r="D97" s="9"/>
      <x:c r="E97" s="9"/>
      <x:c r="F97" s="9"/>
      <x:c r="G97" s="9"/>
    </x:row>
    <x:row r="98" ht="23" customHeight="1">
      <x:c r="A98" s="9"/>
      <x:c r="B98" s="9"/>
      <x:c r="C98" s="9"/>
      <x:c r="D98" s="9"/>
      <x:c r="E98" s="9"/>
      <x:c r="F98" s="9"/>
      <x:c r="G98" s="9"/>
    </x:row>
    <x:row r="99" ht="23" customHeight="1">
      <x:c r="A99" s="9"/>
      <x:c r="B99" s="9"/>
      <x:c r="C99" s="9"/>
      <x:c r="D99" s="9"/>
      <x:c r="E99" s="9"/>
      <x:c r="F99" s="9"/>
      <x:c r="G99" s="9"/>
    </x:row>
    <x:row r="100" ht="23" customHeight="1">
      <x:c r="A100" s="9"/>
      <x:c r="B100" s="9"/>
      <x:c r="C100" s="9"/>
      <x:c r="D100" s="9"/>
      <x:c r="E100" s="9"/>
      <x:c r="F100" s="9"/>
      <x:c r="G100" s="9"/>
    </x:row>
    <x:row r="101" ht="23" customHeight="1">
      <x:c r="A101" s="9"/>
      <x:c r="B101" s="9"/>
      <x:c r="C101" s="9"/>
      <x:c r="D101" s="9"/>
      <x:c r="E101" s="9"/>
      <x:c r="F101" s="9"/>
      <x:c r="G101" s="9"/>
    </x:row>
    <x:row r="102" ht="23" customHeight="1">
      <x:c r="A102" s="9"/>
      <x:c r="B102" s="9"/>
      <x:c r="C102" s="9"/>
      <x:c r="D102" s="9"/>
      <x:c r="E102" s="9"/>
      <x:c r="F102" s="9"/>
      <x:c r="G102" s="9"/>
    </x:row>
    <x:row r="103" ht="23" customHeight="1">
      <x:c r="A103" s="9"/>
      <x:c r="B103" s="9"/>
      <x:c r="C103" s="9"/>
      <x:c r="D103" s="9"/>
      <x:c r="E103" s="9"/>
      <x:c r="F103" s="9"/>
      <x:c r="G103" s="9"/>
    </x:row>
    <x:row r="104" ht="23" customHeight="1">
      <x:c r="A104" s="9"/>
      <x:c r="B104" s="9"/>
      <x:c r="C104" s="9"/>
      <x:c r="D104" s="9"/>
      <x:c r="E104" s="9"/>
      <x:c r="F104" s="9"/>
      <x:c r="G104" s="9"/>
    </x:row>
    <x:row r="105" ht="23" customHeight="1">
      <x:c r="A105" s="9"/>
      <x:c r="B105" s="9"/>
      <x:c r="C105" s="9"/>
      <x:c r="D105" s="9"/>
      <x:c r="E105" s="9"/>
      <x:c r="F105" s="9"/>
      <x:c r="G105" s="9"/>
    </x:row>
    <x:row r="106" ht="23" customHeight="1">
      <x:c r="A106" s="9"/>
      <x:c r="B106" s="9"/>
      <x:c r="C106" s="9"/>
      <x:c r="D106" s="9"/>
      <x:c r="E106" s="9"/>
      <x:c r="F106" s="9"/>
      <x:c r="G106" s="9"/>
    </x:row>
    <x:row r="107" ht="23" customHeight="1">
      <x:c r="A107" s="2"/>
      <x:c r="B107" s="2"/>
      <x:c r="C107" s="2"/>
      <x:c r="D107" s="2"/>
      <x:c r="E107" s="2"/>
      <x:c r="F107" s="2"/>
      <x:c r="G107" s="2"/>
    </x:row>
    <x:row r="108" ht="23" customHeight="1">
      <x:c r="A108" s="2"/>
      <x:c r="B108" s="2"/>
      <x:c r="C108" s="2"/>
      <x:c r="D108" s="2"/>
      <x:c r="E108" s="2"/>
      <x:c r="F108" s="2"/>
      <x:c r="G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</x:row>
  </x:sheetData>
  <x:mergeCells>
    <x:mergeCell ref="A1:B1"/>
    <x:mergeCell ref="A2:G2"/>
    <x:mergeCell ref="A3:G3"/>
    <x:mergeCell ref="A4:G4"/>
    <x:mergeCell ref="A109:G109"/>
    <x:mergeCell ref="A110:G110"/>
  </x:mergeCells>
  <x:hyperlinks>
    <x:hyperlink xmlns:ns0="http://schemas.openxmlformats.org/officeDocument/2006/relationships" ref="A109" ns0:id="evLink109"/>
    <x:hyperlink xmlns:ns1="http://schemas.openxmlformats.org/officeDocument/2006/relationships" ref="A110" ns1:id="evLink110"/>
  </x:hyperlinks>
  <x:pageMargins left="0.7" right="0.7" top="0.75" bottom="0.75" header="0.3" footer="0.3"/>
  <x:drawing xmlns:r="http://schemas.openxmlformats.org/officeDocument/2006/relationships" r:id="Rd2e7518cdef14df5"/>
</x:worksheet>
</file>

<file path=xl/worksheets/sheet4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38" hidden="0" customWidth="1"/>
    <x:col min="3" max="3" width="62" hidden="0" customWidth="1"/>
  </x:cols>
  <x:sheetData>
    <x:row r="1" ht="53" customHeight="1">
      <x:c r="A1" s="4" t="str">
        <x:v>Weibull: Modellprüfung</x:v>
      </x:c>
      <x:c r="B1" s="4"/>
      <x:c r="C1" s="2"/>
    </x:row>
    <x:row r="2" ht="27" customHeight="1">
      <x:c r="A2" s="6" t="str">
        <x:v>Kostenlose Excel-Vorlage · Alle Beispiele sind fiktiv.</x:v>
      </x:c>
      <x:c r="B2" s="6"/>
      <x:c r="C2" s="6"/>
    </x:row>
    <x:row r="3" ht="27" customHeight="1">
      <x:c r="A3" s="8" t="str">
        <x:v>Grün: Formeln. Weiß: Eingaben. Formeln nicht überschreiben.</x:v>
      </x:c>
      <x:c r="B3" s="8"/>
      <x:c r="C3" s="8"/>
    </x:row>
    <x:row r="4" ht="48" customHeight="1">
      <x:c r="A4" s="6" t="str">
        <x:v>Vor einer fachlichen Verwendung vollständig lesen. Ein hoher R²-Wert allein belegt weder Verteilung noch Zuverlässigkeit. Kleine Stichproben und Ausreißer beeinflussen die Schätzung stark.</x:v>
      </x:c>
      <x:c r="B4" s="6"/>
      <x:c r="C4" s="6"/>
    </x:row>
    <x:row r="5" ht="23" customHeight="1">
      <x:c r="A5" s="2"/>
      <x:c r="B5" s="2"/>
      <x:c r="C5" s="2"/>
    </x:row>
    <x:row r="6" ht="42" customHeight="1">
      <x:c r="A6" s="12" t="str">
        <x:v>Prüfschritt</x:v>
      </x:c>
      <x:c r="B6" s="12" t="str">
        <x:v>Bewertung / Maßnahme</x:v>
      </x:c>
      <x:c r="C6" s="12" t="str">
        <x:v>Hinweis</x:v>
      </x:c>
    </x:row>
    <x:row r="7" ht="66" customHeight="1">
      <x:c r="A7" s="17" t="str">
        <x:v>Vollständigkeit</x:v>
      </x:c>
      <x:c r="B7" s="17" t="str">
        <x:v>Alle Einheiten als Ausfall beobachtet?</x:v>
      </x:c>
      <x:c r="C7" s="17" t="str">
        <x:v>Bei Rechtszensierung dieses Modell nicht verwenden; Kaplan-Meier oder geeignete zensierte Parameterschätzung prüfen.</x:v>
      </x:c>
    </x:row>
    <x:row r="8" ht="66" customHeight="1">
      <x:c r="A8" s="17" t="str">
        <x:v>Population</x:v>
      </x:c>
      <x:c r="B8" s="17" t="str">
        <x:v>Gemeinsame Ursache, Belastung und Einheit?</x:v>
      </x:c>
      <x:c r="C8" s="17" t="str">
        <x:v>Keine Mischung verschiedener Ausfallmechanismen oder stark unterschiedlicher Betriebsbedingungen.</x:v>
      </x:c>
    </x:row>
    <x:row r="9" ht="66" customHeight="1">
      <x:c r="A9" s="17" t="str">
        <x:v>Rangplot</x:v>
      </x:c>
      <x:c r="B9" s="17" t="str">
        <x:v>Punkte und Residuen auf Krümmung prüfen.</x:v>
      </x:c>
      <x:c r="C9" s="17" t="str">
        <x:v>Keine automatisierte Anpassungsgüteentscheidung aus R² ableiten.</x:v>
      </x:c>
    </x:row>
    <x:row r="10" ht="66" customHeight="1">
      <x:c r="A10" s="17" t="str">
        <x:v>Datenumfang</x:v>
      </x:c>
      <x:c r="B10" s="17" t="str">
        <x:v>Mindestens3 verschiedene bzw. variierende Zeiten.</x:v>
      </x:c>
      <x:c r="C10" s="17" t="str">
        <x:v>Die Mindestzahl ist eine Rechensperre, keine fachlich ausreichende Stichprobengröße.</x:v>
      </x:c>
    </x:row>
    <x:row r="11" ht="66" customHeight="1">
      <x:c r="A11" s="17" t="str">
        <x:v>Bindungen</x:v>
      </x:c>
      <x:c r="B11" s="17" t="str">
        <x:v>Gleiche Zeiten können vorkommen.</x:v>
      </x:c>
      <x:c r="C11" s="17" t="str">
        <x:v>Gerundete oder nur intervallweise bekannte Zeiten sind fachlich zu prüfen. Keine Intervallzensierung modelliert.</x:v>
      </x:c>
    </x:row>
    <x:row r="12" ht="66" customHeight="1">
      <x:c r="A12" s="17" t="str">
        <x:v>Extrapolation</x:v>
      </x:c>
      <x:c r="B12" s="17" t="str">
        <x:v>Abfragezeit und B10 gegen Datenbereich prüfen.</x:v>
      </x:c>
      <x:c r="C12" s="17" t="str">
        <x:v>Außerhalb beobachteter Zeiten ist die Interpretation besonders unsicher. Keine garantierten Ausfallgrenzen.</x:v>
      </x:c>
    </x:row>
    <x:row r="13" ht="66" customHeight="1">
      <x:c r="A13" s="17" t="str">
        <x:v>Verwendung</x:v>
      </x:c>
      <x:c r="B13" s="17" t="str">
        <x:v>Technisches Lehr- und Vorprüfmodell.</x:v>
      </x:c>
      <x:c r="C13" s="17" t="str">
        <x:v>Kein Wartungsfreigabesystem, kein klinisches Instrument, keine Normkonformitätszusage.</x:v>
      </x:c>
    </x:row>
    <x:row r="14" ht="23" customHeight="1">
      <x:c r="A14" s="9"/>
      <x:c r="B14" s="9"/>
      <x:c r="C14" s="9"/>
    </x:row>
    <x:row r="15" ht="23" customHeight="1">
      <x:c r="A15" s="9"/>
      <x:c r="B15" s="9"/>
      <x:c r="C15" s="9"/>
    </x:row>
    <x:row r="16" ht="23" customHeight="1">
      <x:c r="A16" s="9"/>
      <x:c r="B16" s="9"/>
      <x:c r="C16" s="9"/>
    </x:row>
    <x:row r="17" ht="23" customHeight="1">
      <x:c r="A17" s="9"/>
      <x:c r="B17" s="9"/>
      <x:c r="C17" s="9"/>
    </x:row>
    <x:row r="18" ht="23" customHeight="1">
      <x:c r="A18" s="9"/>
      <x:c r="B18" s="9"/>
      <x:c r="C18" s="9"/>
    </x:row>
    <x:row r="19" ht="23" customHeight="1">
      <x:c r="A19" s="9"/>
      <x:c r="B19" s="9"/>
      <x:c r="C19" s="9"/>
    </x:row>
    <x:row r="20" ht="23" customHeight="1">
      <x:c r="A20" s="9"/>
      <x:c r="B20" s="9"/>
      <x:c r="C20" s="9"/>
    </x:row>
    <x:row r="21" ht="23" customHeight="1">
      <x:c r="A21" s="9"/>
      <x:c r="B21" s="9"/>
      <x:c r="C21" s="9"/>
    </x:row>
    <x:row r="22" ht="23" customHeight="1">
      <x:c r="A22" s="9"/>
      <x:c r="B22" s="9"/>
      <x:c r="C22" s="9"/>
    </x:row>
    <x:row r="23" ht="23" customHeight="1">
      <x:c r="A23" s="9"/>
      <x:c r="B23" s="9"/>
      <x:c r="C23" s="9"/>
    </x:row>
    <x:row r="24" ht="23" customHeight="1">
      <x:c r="A24" s="9"/>
      <x:c r="B24" s="9"/>
      <x:c r="C24" s="9"/>
    </x:row>
    <x:row r="25" ht="23" customHeight="1">
      <x:c r="A25" s="9"/>
      <x:c r="B25" s="9"/>
      <x:c r="C25" s="9"/>
    </x:row>
    <x:row r="26" ht="23" customHeight="1">
      <x:c r="A26" s="9"/>
      <x:c r="B26" s="9"/>
      <x:c r="C26" s="9"/>
    </x:row>
    <x:row r="27" ht="23" customHeight="1">
      <x:c r="A27" s="9"/>
      <x:c r="B27" s="9"/>
      <x:c r="C27" s="9"/>
    </x:row>
    <x:row r="28" ht="23" customHeight="1">
      <x:c r="A28" s="9"/>
      <x:c r="B28" s="9"/>
      <x:c r="C28" s="9"/>
    </x:row>
    <x:row r="29" ht="23" customHeight="1">
      <x:c r="A29" s="9"/>
      <x:c r="B29" s="9"/>
      <x:c r="C29" s="9"/>
    </x:row>
    <x:row r="30" ht="23" customHeight="1">
      <x:c r="A30" s="9"/>
      <x:c r="B30" s="9"/>
      <x:c r="C30" s="9"/>
    </x:row>
    <x:row r="31" ht="23" customHeight="1">
      <x:c r="A31" s="9"/>
      <x:c r="B31" s="9"/>
      <x:c r="C31" s="9"/>
    </x:row>
    <x:row r="32" ht="23" customHeight="1">
      <x:c r="A32" s="9"/>
      <x:c r="B32" s="9"/>
      <x:c r="C32" s="9"/>
    </x:row>
    <x:row r="33" ht="23" customHeight="1">
      <x:c r="A33" s="9"/>
      <x:c r="B33" s="9"/>
      <x:c r="C33" s="9"/>
    </x:row>
    <x:row r="34" ht="23" customHeight="1">
      <x:c r="A34" s="9"/>
      <x:c r="B34" s="9"/>
      <x:c r="C34" s="9"/>
    </x:row>
    <x:row r="35" ht="23" customHeight="1">
      <x:c r="A35" s="9"/>
      <x:c r="B35" s="9"/>
      <x:c r="C35" s="9"/>
    </x:row>
    <x:row r="36" ht="23" customHeight="1">
      <x:c r="A36" s="9"/>
      <x:c r="B36" s="9"/>
      <x:c r="C36" s="9"/>
    </x:row>
    <x:row r="37" ht="23" customHeight="1">
      <x:c r="A37" s="9"/>
      <x:c r="B37" s="9"/>
      <x:c r="C37" s="9"/>
    </x:row>
    <x:row r="38" ht="23" customHeight="1">
      <x:c r="A38" s="9"/>
      <x:c r="B38" s="9"/>
      <x:c r="C38" s="9"/>
    </x:row>
    <x:row r="39" ht="23" customHeight="1">
      <x:c r="A39" s="9"/>
      <x:c r="B39" s="9"/>
      <x:c r="C39" s="9"/>
    </x:row>
    <x:row r="40" ht="23" customHeight="1">
      <x:c r="A40" s="9"/>
      <x:c r="B40" s="9"/>
      <x:c r="C40" s="9"/>
    </x:row>
    <x:row r="41" ht="23" customHeight="1">
      <x:c r="A41" s="9"/>
      <x:c r="B41" s="9"/>
      <x:c r="C41" s="9"/>
    </x:row>
    <x:row r="42" ht="23" customHeight="1">
      <x:c r="A42" s="9"/>
      <x:c r="B42" s="9"/>
      <x:c r="C42" s="9"/>
    </x:row>
    <x:row r="43" ht="23" customHeight="1">
      <x:c r="A43" s="9"/>
      <x:c r="B43" s="9"/>
      <x:c r="C43" s="9"/>
    </x:row>
    <x:row r="44" ht="23" customHeight="1">
      <x:c r="A44" s="9"/>
      <x:c r="B44" s="9"/>
      <x:c r="C44" s="9"/>
    </x:row>
    <x:row r="45" ht="23" customHeight="1">
      <x:c r="A45" s="9"/>
      <x:c r="B45" s="9"/>
      <x:c r="C45" s="9"/>
    </x:row>
    <x:row r="46" ht="23" customHeight="1">
      <x:c r="A46" s="9"/>
      <x:c r="B46" s="9"/>
      <x:c r="C46" s="9"/>
    </x:row>
    <x:row r="47" ht="23" customHeight="1">
      <x:c r="A47" s="9"/>
      <x:c r="B47" s="9"/>
      <x:c r="C47" s="9"/>
    </x:row>
    <x:row r="48" ht="23" customHeight="1">
      <x:c r="A48" s="9"/>
      <x:c r="B48" s="9"/>
      <x:c r="C48" s="9"/>
    </x:row>
    <x:row r="49" ht="23" customHeight="1">
      <x:c r="A49" s="9"/>
      <x:c r="B49" s="9"/>
      <x:c r="C49" s="9"/>
    </x:row>
    <x:row r="50" ht="23" customHeight="1">
      <x:c r="A50" s="9"/>
      <x:c r="B50" s="9"/>
      <x:c r="C50" s="9"/>
    </x:row>
    <x:row r="51" ht="23" customHeight="1">
      <x:c r="A51" s="9"/>
      <x:c r="B51" s="9"/>
      <x:c r="C51" s="9"/>
    </x:row>
    <x:row r="52" ht="23" customHeight="1">
      <x:c r="A52" s="9"/>
      <x:c r="B52" s="9"/>
      <x:c r="C52" s="9"/>
    </x:row>
    <x:row r="53" ht="23" customHeight="1">
      <x:c r="A53" s="9"/>
      <x:c r="B53" s="9"/>
      <x:c r="C53" s="9"/>
    </x:row>
    <x:row r="54" ht="23" customHeight="1">
      <x:c r="A54" s="9"/>
      <x:c r="B54" s="9"/>
      <x:c r="C54" s="9"/>
    </x:row>
    <x:row r="55" ht="23" customHeight="1">
      <x:c r="A55" s="9"/>
      <x:c r="B55" s="9"/>
      <x:c r="C55" s="9"/>
    </x:row>
    <x:row r="56" ht="23" customHeight="1">
      <x:c r="A56" s="9"/>
      <x:c r="B56" s="9"/>
      <x:c r="C56" s="9"/>
    </x:row>
    <x:row r="57" ht="23" customHeight="1">
      <x:c r="A57" s="9"/>
      <x:c r="B57" s="9"/>
      <x:c r="C57" s="9"/>
    </x:row>
    <x:row r="58" ht="23" customHeight="1">
      <x:c r="A58" s="9"/>
      <x:c r="B58" s="9"/>
      <x:c r="C58" s="9"/>
    </x:row>
    <x:row r="59" ht="23" customHeight="1">
      <x:c r="A59" s="9"/>
      <x:c r="B59" s="9"/>
      <x:c r="C59" s="9"/>
    </x:row>
    <x:row r="60" ht="23" customHeight="1">
      <x:c r="A60" s="9"/>
      <x:c r="B60" s="9"/>
      <x:c r="C60" s="9"/>
    </x:row>
    <x:row r="61" ht="23" customHeight="1">
      <x:c r="A61" s="9"/>
      <x:c r="B61" s="9"/>
      <x:c r="C61" s="9"/>
    </x:row>
    <x:row r="62" ht="23" customHeight="1">
      <x:c r="A62" s="9"/>
      <x:c r="B62" s="9"/>
      <x:c r="C62" s="9"/>
    </x:row>
    <x:row r="63" ht="23" customHeight="1">
      <x:c r="A63" s="9"/>
      <x:c r="B63" s="9"/>
      <x:c r="C63" s="9"/>
    </x:row>
    <x:row r="64" ht="23" customHeight="1">
      <x:c r="A64" s="9"/>
      <x:c r="B64" s="9"/>
      <x:c r="C64" s="9"/>
    </x:row>
    <x:row r="65" ht="23" customHeight="1">
      <x:c r="A65" s="9"/>
      <x:c r="B65" s="9"/>
      <x:c r="C65" s="9"/>
    </x:row>
    <x:row r="66" ht="23" customHeight="1">
      <x:c r="A66" s="9"/>
      <x:c r="B66" s="9"/>
      <x:c r="C66" s="9"/>
    </x:row>
    <x:row r="67" ht="23" customHeight="1">
      <x:c r="A67" s="9"/>
      <x:c r="B67" s="9"/>
      <x:c r="C67" s="9"/>
    </x:row>
    <x:row r="68" ht="23" customHeight="1">
      <x:c r="A68" s="9"/>
      <x:c r="B68" s="9"/>
      <x:c r="C68" s="9"/>
    </x:row>
    <x:row r="69" ht="23" customHeight="1">
      <x:c r="A69" s="9"/>
      <x:c r="B69" s="9"/>
      <x:c r="C69" s="9"/>
    </x:row>
    <x:row r="70" ht="23" customHeight="1">
      <x:c r="A70" s="9"/>
      <x:c r="B70" s="9"/>
      <x:c r="C70" s="9"/>
    </x:row>
    <x:row r="71" ht="23" customHeight="1">
      <x:c r="A71" s="9"/>
      <x:c r="B71" s="9"/>
      <x:c r="C71" s="9"/>
    </x:row>
    <x:row r="72" ht="23" customHeight="1">
      <x:c r="A72" s="9"/>
      <x:c r="B72" s="9"/>
      <x:c r="C72" s="9"/>
    </x:row>
    <x:row r="73" ht="23" customHeight="1">
      <x:c r="A73" s="9"/>
      <x:c r="B73" s="9"/>
      <x:c r="C73" s="9"/>
    </x:row>
    <x:row r="74" ht="23" customHeight="1">
      <x:c r="A74" s="9"/>
      <x:c r="B74" s="9"/>
      <x:c r="C74" s="9"/>
    </x:row>
    <x:row r="75" ht="23" customHeight="1">
      <x:c r="A75" s="9"/>
      <x:c r="B75" s="9"/>
      <x:c r="C75" s="9"/>
    </x:row>
    <x:row r="76" ht="23" customHeight="1">
      <x:c r="A76" s="9"/>
      <x:c r="B76" s="9"/>
      <x:c r="C76" s="9"/>
    </x:row>
    <x:row r="77" ht="23" customHeight="1">
      <x:c r="A77" s="9"/>
      <x:c r="B77" s="9"/>
      <x:c r="C77" s="9"/>
    </x:row>
    <x:row r="78" ht="23" customHeight="1">
      <x:c r="A78" s="9"/>
      <x:c r="B78" s="9"/>
      <x:c r="C78" s="9"/>
    </x:row>
    <x:row r="79" ht="23" customHeight="1">
      <x:c r="A79" s="9"/>
      <x:c r="B79" s="9"/>
      <x:c r="C79" s="9"/>
    </x:row>
    <x:row r="80" ht="23" customHeight="1">
      <x:c r="A80" s="9"/>
      <x:c r="B80" s="9"/>
      <x:c r="C80" s="9"/>
    </x:row>
    <x:row r="81" ht="23" customHeight="1">
      <x:c r="A81" s="9"/>
      <x:c r="B81" s="9"/>
      <x:c r="C81" s="9"/>
    </x:row>
    <x:row r="82" ht="23" customHeight="1">
      <x:c r="A82" s="9"/>
      <x:c r="B82" s="9"/>
      <x:c r="C82" s="9"/>
    </x:row>
    <x:row r="83" ht="23" customHeight="1">
      <x:c r="A83" s="9"/>
      <x:c r="B83" s="9"/>
      <x:c r="C83" s="9"/>
    </x:row>
    <x:row r="84" ht="23" customHeight="1">
      <x:c r="A84" s="9"/>
      <x:c r="B84" s="9"/>
      <x:c r="C84" s="9"/>
    </x:row>
    <x:row r="85" ht="23" customHeight="1">
      <x:c r="A85" s="9"/>
      <x:c r="B85" s="9"/>
      <x:c r="C85" s="9"/>
    </x:row>
    <x:row r="86" ht="23" customHeight="1">
      <x:c r="A86" s="9"/>
      <x:c r="B86" s="9"/>
      <x:c r="C86" s="9"/>
    </x:row>
    <x:row r="87" ht="23" customHeight="1">
      <x:c r="A87" s="9"/>
      <x:c r="B87" s="9"/>
      <x:c r="C87" s="9"/>
    </x:row>
    <x:row r="88" ht="23" customHeight="1">
      <x:c r="A88" s="9"/>
      <x:c r="B88" s="9"/>
      <x:c r="C88" s="9"/>
    </x:row>
    <x:row r="89" ht="23" customHeight="1">
      <x:c r="A89" s="9"/>
      <x:c r="B89" s="9"/>
      <x:c r="C89" s="9"/>
    </x:row>
    <x:row r="90" ht="23" customHeight="1">
      <x:c r="A90" s="9"/>
      <x:c r="B90" s="9"/>
      <x:c r="C90" s="9"/>
    </x:row>
    <x:row r="91" ht="23" customHeight="1">
      <x:c r="A91" s="9"/>
      <x:c r="B91" s="9"/>
      <x:c r="C91" s="9"/>
    </x:row>
    <x:row r="92" ht="23" customHeight="1">
      <x:c r="A92" s="9"/>
      <x:c r="B92" s="9"/>
      <x:c r="C92" s="9"/>
    </x:row>
    <x:row r="93" ht="23" customHeight="1">
      <x:c r="A93" s="9"/>
      <x:c r="B93" s="9"/>
      <x:c r="C93" s="9"/>
    </x:row>
    <x:row r="94" ht="23" customHeight="1">
      <x:c r="A94" s="9"/>
      <x:c r="B94" s="9"/>
      <x:c r="C94" s="9"/>
    </x:row>
    <x:row r="95" ht="23" customHeight="1">
      <x:c r="A95" s="9"/>
      <x:c r="B95" s="9"/>
      <x:c r="C95" s="9"/>
    </x:row>
    <x:row r="96" ht="23" customHeight="1">
      <x:c r="A96" s="9"/>
      <x:c r="B96" s="9"/>
      <x:c r="C96" s="9"/>
    </x:row>
    <x:row r="97" ht="23" customHeight="1">
      <x:c r="A97" s="9"/>
      <x:c r="B97" s="9"/>
      <x:c r="C97" s="9"/>
    </x:row>
    <x:row r="98" ht="23" customHeight="1">
      <x:c r="A98" s="9"/>
      <x:c r="B98" s="9"/>
      <x:c r="C98" s="9"/>
    </x:row>
    <x:row r="99" ht="23" customHeight="1">
      <x:c r="A99" s="9"/>
      <x:c r="B99" s="9"/>
      <x:c r="C99" s="9"/>
    </x:row>
    <x:row r="100" ht="23" customHeight="1">
      <x:c r="A100" s="9"/>
      <x:c r="B100" s="9"/>
      <x:c r="C100" s="9"/>
    </x:row>
    <x:row r="101" ht="23" customHeight="1">
      <x:c r="A101" s="9"/>
      <x:c r="B101" s="9"/>
      <x:c r="C101" s="9"/>
    </x:row>
    <x:row r="102" ht="23" customHeight="1">
      <x:c r="A102" s="9"/>
      <x:c r="B102" s="9"/>
      <x:c r="C102" s="9"/>
    </x:row>
    <x:row r="103" ht="23" customHeight="1">
      <x:c r="A103" s="9"/>
      <x:c r="B103" s="9"/>
      <x:c r="C103" s="9"/>
    </x:row>
    <x:row r="104" ht="23" customHeight="1">
      <x:c r="A104" s="9"/>
      <x:c r="B104" s="9"/>
      <x:c r="C104" s="9"/>
    </x:row>
    <x:row r="105" ht="23" customHeight="1">
      <x:c r="A105" s="9"/>
      <x:c r="B105" s="9"/>
      <x:c r="C105" s="9"/>
    </x:row>
    <x:row r="106" ht="23" customHeight="1">
      <x:c r="A106" s="9"/>
      <x:c r="B106" s="9"/>
      <x:c r="C106" s="9"/>
    </x:row>
    <x:row r="107" ht="23" customHeight="1">
      <x:c r="A107" s="2"/>
      <x:c r="B107" s="2"/>
      <x:c r="C107" s="2"/>
    </x:row>
    <x:row r="108" ht="23" customHeight="1">
      <x:c r="A108" s="2"/>
      <x:c r="B108" s="2"/>
      <x:c r="C108" s="2"/>
    </x:row>
    <x:row r="109" ht="23" customHeight="1">
      <x:c r="A109" s="13" t="str">
        <x:v>Excelvorlage.de öffnen</x:v>
      </x:c>
      <x:c r="B109" s="13"/>
      <x:c r="C109" s="13"/>
    </x:row>
    <x:row r="110" ht="23" customHeight="1">
      <x:c r="A110" s="13" t="str">
        <x:v>Anleitung zur Vorlage öffnen</x:v>
      </x:c>
      <x:c r="B110" s="13"/>
      <x:c r="C110" s="13"/>
    </x:row>
  </x:sheetData>
  <x:mergeCells>
    <x:mergeCell ref="A1:B1"/>
    <x:mergeCell ref="A2:C2"/>
    <x:mergeCell ref="A3:C3"/>
    <x:mergeCell ref="A4:C4"/>
    <x:mergeCell ref="A109:C109"/>
    <x:mergeCell ref="A110:C110"/>
  </x:mergeCells>
  <x:hyperlinks>
    <x:hyperlink xmlns:ns0="http://schemas.openxmlformats.org/officeDocument/2006/relationships" ref="A109" ns0:id="evLink109"/>
    <x:hyperlink xmlns:ns1="http://schemas.openxmlformats.org/officeDocument/2006/relationships" ref="A110" ns1:id="evLink110"/>
  </x:hyperlinks>
  <x:pageMargins left="0.7" right="0.7" top="0.75" bottom="0.75" header="0.3" footer="0.3"/>
  <x:drawing xmlns:r="http://schemas.openxmlformats.org/officeDocument/2006/relationships" r:id="R486035e7bb0e46ea"/>
</x:worksheet>
</file>