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3a4dce76b74d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Zeiterfassung" sheetId="1" r:id="R3973aa04bc34410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"/>
    <x:numFmt numFmtId="201" formatCode="0"/>
    <x:numFmt numFmtId="202" formatCode="0.00"/>
    <x:numFmt numFmtId="203" formatCode="hh:mm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u val="single"/>
      <x:sz val="11"/>
      <x:color rgb="FF174D35"/>
      <x:name val="Arial"/>
    </x:font>
    <x:font>
      <x:b/>
      <x:sz val="11"/>
      <x:color rgb="FFFFFFFF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4" fillId="5" borderId="0" xfId="0" applyNumberFormat="1" applyFont="1" applyFill="1" applyBorder="1" applyAlignment="1">
      <x:alignment vertical="center" wrapText="1"/>
    </x:xf>
    <x:xf numFmtId="0" fontId="4" fillId="5" borderId="1" xfId="0" applyNumberFormat="1" applyFont="1" applyFill="1" applyBorder="1" applyAlignment="1">
      <x:alignment vertical="center" wrapText="1"/>
    </x:xf>
    <x:xf numFmtId="0" fontId="4" fillId="5" borderId="1" xfId="0" applyNumberFormat="1" applyFont="1" applyFill="1" applyBorder="1" applyAlignment="1">
      <x:alignment horizontal="center" vertical="center" wrapText="1"/>
    </x:xf>
    <x:xf numFmtId="0" fontId="1" fillId="6" borderId="1" xfId="0" applyNumberFormat="1" applyFont="1" applyFill="1" applyBorder="1" applyAlignment="1">
      <x:alignment vertical="center" wrapText="1"/>
    </x:xf>
    <x:xf numFmtId="200" fontId="1" fillId="6" borderId="1" xfId="0" applyNumberFormat="1" applyFont="1" applyFill="1" applyBorder="1" applyAlignment="1">
      <x:alignment vertical="center" wrapText="1"/>
    </x:xf>
    <x:xf numFmtId="201" fontId="1" fillId="6" borderId="1" xfId="0" applyNumberFormat="1" applyFont="1" applyFill="1" applyBorder="1" applyAlignment="1">
      <x:alignment vertical="center" wrapText="1"/>
    </x:xf>
    <x:xf numFmtId="202" fontId="1" fillId="6" borderId="1" xfId="0" applyNumberFormat="1" applyFont="1" applyFill="1" applyBorder="1" applyAlignment="1">
      <x:alignment vertical="center" wrapText="1"/>
    </x:xf>
    <x:xf numFmtId="203" fontId="1" fillId="2" borderId="1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8bfbacfdb84675" /><Relationship Type="http://schemas.openxmlformats.org/officeDocument/2006/relationships/theme" Target="/xl/theme/theme1.xml" Id="Ref9b93fc242740dc" /><Relationship Type="http://schemas.openxmlformats.org/officeDocument/2006/relationships/sharedStrings" Target="/xl/sharedStrings.xml" Id="R22d3345404b8449f" /><Relationship Type="http://schemas.openxmlformats.org/officeDocument/2006/relationships/worksheet" Target="/xl/worksheets/sheet1.xml" Id="R3973aa04bc344102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c4dcbd38768a48ef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47625</xdr:rowOff>
    </xdr:from>
    <xdr:ext cx="3200400" cy="504825"/>
    <xdr:pic>
      <xdr:nvPicPr>
        <xdr:cNvPr id="1" name="31167b59-e9b2-49d4-b318-4bca20eae98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4dcbd38768a48e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a6328f918eea4f91"/><Relationship Id="rIdT40Link1" Type="http://schemas.openxmlformats.org/officeDocument/2006/relationships/hyperlink" Target="https://www.excelvorlage.de/" TargetMode="External"/><Relationship Id="rIdT40Link2" Type="http://schemas.openxmlformats.org/officeDocument/2006/relationships/hyperlink" Target="https://www.excelvorlage.de/zeiterfassung-2027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3.329999923706055" hidden="0" customWidth="1"/>
    <x:col min="2" max="2" width="16.670000076293945" hidden="0" customWidth="1"/>
    <x:col min="3" max="3" width="13.890000343322754" hidden="0" customWidth="1"/>
    <x:col min="4" max="4" width="13.890000343322754" hidden="0" customWidth="1"/>
    <x:col min="5" max="5" width="13.890000343322754" hidden="0" customWidth="1"/>
    <x:col min="6" max="6" width="13.890000343322754" hidden="0" customWidth="1"/>
    <x:col min="7" max="7" width="13.890000343322754" hidden="0" customWidth="1"/>
    <x:col min="8" max="8" width="13.890000343322754" hidden="0" customWidth="1"/>
    <x:col min="9" max="9" width="13.890000343322754" hidden="0" customWidth="1"/>
    <x:col min="10" max="10" width="13.890000343322754" hidden="0" customWidth="1"/>
    <x:col min="11" max="11" width="13.890000343322754" hidden="0" customWidth="1"/>
  </x:cols>
  <x:sheetData>
    <x:row r="1" ht="53" customHeight="1">
      <x:c r="A1" s="5" t="str">
        <x:v>Zeiterfassung 2027</x:v>
      </x:c>
      <x:c r="B1" s="5"/>
      <x:c r="C1" s="4"/>
      <x:c r="D1" s="4"/>
      <x:c r="E1" s="4"/>
      <x:c r="F1" s="4"/>
      <x:c r="G1" s="4"/>
      <x:c r="H1" s="4"/>
      <x:c r="I1" s="4"/>
      <x:c r="J1" s="4"/>
      <x:c r="K1" s="4"/>
    </x:row>
    <x:row r="2" ht="27" customHeight="1">
      <x:c r="A2" s="7" t="str">
        <x:v>Kalenderjahr 2027 · 365 echte Datumszeilen</x:v>
      </x:c>
      <x:c r="B2" s="7" t="str">
        <x:v>Kalenderjahr 2027 · 365 echte Datumszeilen</x:v>
      </x:c>
      <x:c r="C2" s="7" t="str">
        <x:v>Kalenderjahr 2027 · 365 echte Datumszeilen</x:v>
      </x:c>
      <x:c r="D2" s="7" t="str">
        <x:v>Kalenderjahr 2027 · 365 echte Datumszeilen</x:v>
      </x:c>
      <x:c r="E2" s="7" t="str">
        <x:v>Kalenderjahr 2027 · 365 echte Datumszeilen</x:v>
      </x:c>
      <x:c r="F2" s="7" t="str">
        <x:v>Kalenderjahr 2027 · 365 echte Datumszeilen</x:v>
      </x:c>
      <x:c r="G2" s="7" t="str">
        <x:v>Kalenderjahr 2027 · 365 echte Datumszeilen</x:v>
      </x:c>
      <x:c r="H2" s="7" t="str">
        <x:v>Kalenderjahr 2027 · 365 echte Datumszeilen</x:v>
      </x:c>
      <x:c r="I2" s="7" t="str">
        <x:v>Kalenderjahr 2027 · 365 echte Datumszeilen</x:v>
      </x:c>
      <x:c r="J2" s="7" t="str">
        <x:v>Kalenderjahr 2027 · 365 echte Datumszeilen</x:v>
      </x:c>
      <x:c r="K2" s="7" t="str">
        <x:v>Kalenderjahr 2027 · 365 echte Datumszeilen</x:v>
      </x:c>
    </x:row>
    <x:row r="3" ht="27" customHeight="1">
      <x:c r="A3" s="9" t="str">
        <x:v>Formeln enthalten: grüne Zellen werden berechnet. Weiße Eingaben bearbeiten; Beispiele ersetzen.</x:v>
      </x:c>
      <x:c r="B3" s="9" t="str">
        <x:v>Formeln enthalten: grüne Zellen werden berechnet. Weiße Eingaben bearbeiten; Beispiele ersetzen.</x:v>
      </x:c>
      <x:c r="C3" s="9" t="str">
        <x:v>Formeln enthalten: grüne Zellen werden berechnet. Weiße Eingaben bearbeiten; Beispiele ersetzen.</x:v>
      </x:c>
      <x:c r="D3" s="9" t="str">
        <x:v>Formeln enthalten: grüne Zellen werden berechnet. Weiße Eingaben bearbeiten; Beispiele ersetzen.</x:v>
      </x:c>
      <x:c r="E3" s="9" t="str">
        <x:v>Formeln enthalten: grüne Zellen werden berechnet. Weiße Eingaben bearbeiten; Beispiele ersetzen.</x:v>
      </x:c>
      <x:c r="F3" s="9" t="str">
        <x:v>Formeln enthalten: grüne Zellen werden berechnet. Weiße Eingaben bearbeiten; Beispiele ersetzen.</x:v>
      </x:c>
      <x:c r="G3" s="9" t="str">
        <x:v>Formeln enthalten: grüne Zellen werden berechnet. Weiße Eingaben bearbeiten; Beispiele ersetzen.</x:v>
      </x:c>
      <x:c r="H3" s="9" t="str">
        <x:v>Formeln enthalten: grüne Zellen werden berechnet. Weiße Eingaben bearbeiten; Beispiele ersetzen.</x:v>
      </x:c>
      <x:c r="I3" s="9" t="str">
        <x:v>Formeln enthalten: grüne Zellen werden berechnet. Weiße Eingaben bearbeiten; Beispiele ersetzen.</x:v>
      </x:c>
      <x:c r="J3" s="9" t="str">
        <x:v>Formeln enthalten: grüne Zellen werden berechnet. Weiße Eingaben bearbeiten; Beispiele ersetzen.</x:v>
      </x:c>
      <x:c r="K3" s="9" t="str">
        <x:v>Formeln enthalten: grüne Zellen werden berechnet. Weiße Eingaben bearbeiten; Beispiele ersetzen.</x:v>
      </x:c>
    </x:row>
    <x:row r="4" ht="33" customHeight="1">
      <x:c r="A4" s="7" t="str">
        <x:v>Beginn/Ende als Excel-Zeit, Pause in Minuten. Tageswechsel erlaubt (unter 24 h). Fehlende Pflichtwerte blockieren Monats- und Jahressumme.</x:v>
      </x:c>
      <x:c r="B4" s="7" t="str">
        <x:v>Beginn/Ende als Excel-Zeit, Pause in Minuten. Tageswechsel erlaubt (unter 24 h). Fehlende Pflichtwerte blockieren Monats- und Jahressumme.</x:v>
      </x:c>
      <x:c r="C4" s="7" t="str">
        <x:v>Beginn/Ende als Excel-Zeit, Pause in Minuten. Tageswechsel erlaubt (unter 24 h). Fehlende Pflichtwerte blockieren Monats- und Jahressumme.</x:v>
      </x:c>
      <x:c r="D4" s="7" t="str">
        <x:v>Beginn/Ende als Excel-Zeit, Pause in Minuten. Tageswechsel erlaubt (unter 24 h). Fehlende Pflichtwerte blockieren Monats- und Jahressumme.</x:v>
      </x:c>
      <x:c r="E4" s="7" t="str">
        <x:v>Beginn/Ende als Excel-Zeit, Pause in Minuten. Tageswechsel erlaubt (unter 24 h). Fehlende Pflichtwerte blockieren Monats- und Jahressumme.</x:v>
      </x:c>
      <x:c r="F4" s="7" t="str">
        <x:v>Beginn/Ende als Excel-Zeit, Pause in Minuten. Tageswechsel erlaubt (unter 24 h). Fehlende Pflichtwerte blockieren Monats- und Jahressumme.</x:v>
      </x:c>
      <x:c r="G4" s="7" t="str">
        <x:v>Beginn/Ende als Excel-Zeit, Pause in Minuten. Tageswechsel erlaubt (unter 24 h). Fehlende Pflichtwerte blockieren Monats- und Jahressumme.</x:v>
      </x:c>
      <x:c r="H4" s="7" t="str">
        <x:v>Beginn/Ende als Excel-Zeit, Pause in Minuten. Tageswechsel erlaubt (unter 24 h). Fehlende Pflichtwerte blockieren Monats- und Jahressumme.</x:v>
      </x:c>
      <x:c r="I4" s="7" t="str">
        <x:v>Beginn/Ende als Excel-Zeit, Pause in Minuten. Tageswechsel erlaubt (unter 24 h). Fehlende Pflichtwerte blockieren Monats- und Jahressumme.</x:v>
      </x:c>
      <x:c r="J4" s="7" t="str">
        <x:v>Beginn/Ende als Excel-Zeit, Pause in Minuten. Tageswechsel erlaubt (unter 24 h). Fehlende Pflichtwerte blockieren Monats- und Jahressumme.</x:v>
      </x:c>
      <x:c r="K4" s="7" t="str">
        <x:v>Beginn/Ende als Excel-Zeit, Pause in Minuten. Tageswechsel erlaubt (unter 24 h). Fehlende Pflichtwerte blockieren Monats- und Jahressumme.</x:v>
      </x:c>
    </x:row>
    <x:row r="5" ht="24" customHeight="1">
      <x:c r="A5" s="4"/>
      <x:c r="B5" s="4"/>
      <x:c r="C5" s="4"/>
      <x:c r="D5" s="4"/>
      <x:c r="E5" s="4"/>
      <x:c r="F5" s="4"/>
      <x:c r="G5" s="4"/>
      <x:c r="H5" s="4"/>
      <x:c r="I5" s="4"/>
      <x:c r="J5" s="4"/>
      <x:c r="K5" s="4"/>
    </x:row>
    <x:row r="6" ht="45" customHeight="1">
      <x:c r="A6" s="15" t="str">
        <x:v>Datum</x:v>
      </x:c>
      <x:c r="B6" s="15" t="str">
        <x:v>Beginn</x:v>
      </x:c>
      <x:c r="C6" s="15" t="str">
        <x:v>Ende</x:v>
      </x:c>
      <x:c r="D6" s="15" t="str">
        <x:v>Pause min</x:v>
      </x:c>
      <x:c r="E6" s="15" t="str">
        <x:v>Nettozeit h</x:v>
      </x:c>
      <x:c r="F6" s="15" t="str">
        <x:v>Monat</x:v>
      </x:c>
      <x:c r="G6" s="15" t="str">
        <x:v>Notiz</x:v>
      </x:c>
      <x:c r="H6" s="4"/>
      <x:c r="I6" s="14" t="str">
        <x:v>Monat</x:v>
      </x:c>
      <x:c r="J6" s="14" t="str">
        <x:v>Stunden</x:v>
      </x:c>
      <x:c r="K6" s="14" t="str">
        <x:v>Hinweise</x:v>
      </x:c>
    </x:row>
    <x:row r="7" ht="24" customHeight="1">
      <x:c r="A7" s="17" t="n">
        <x:f>DATE(2027,1,1)+0</x:f>
        <x:v>46388</x:v>
      </x:c>
      <x:c r="B7" s="20" t="n">
        <x:v>0.3333333333333333</x:v>
      </x:c>
      <x:c r="C7" s="20" t="n">
        <x:v>0.6875</x:v>
      </x:c>
      <x:c r="D7" s="10" t="n">
        <x:v>30</x:v>
      </x:c>
      <x:c r="E7" s="19" t="n">
        <x:f>IF(COUNTA(B7:D7)=0,"",IF(COUNT(B7:D7)&lt;&gt;3,"Eingaben ergänzen",IF(OR(B7&lt;0,C7&lt;0,B7&gt;=1,C7&gt;=1,D7&lt;0),"Eingabe prüfen",IF(D7&gt;MOD(C7-B7,1)*1440,"Pause prüfen",MOD(C7-B7,1)*24-D7/60))))</x:f>
        <x:v>8</x:v>
      </x:c>
      <x:c r="F7" s="18" t="n">
        <x:f>MONTH(A7)</x:f>
        <x:v>1</x:v>
      </x:c>
      <x:c r="G7" s="10" t="str">
        <x:v>Beispiel: Arbeitstag</x:v>
      </x:c>
      <x:c r="H7" s="4"/>
      <x:c r="I7" s="10" t="n">
        <x:v>1</x:v>
      </x:c>
      <x:c r="J7" s="19" t="n">
        <x:f>IF(K7&gt;0,"Tage prüfen",SUMIF(F$7:F$371,I7,E$7:E$371))</x:f>
        <x:v>8</x:v>
      </x:c>
      <x:c r="K7" s="18" t="n">
        <x:f>COUNTIFS(F$7:F$371,I7,E$7:E$371,"Eingaben ergänzen")+COUNTIFS(F$7:F$371,I7,E$7:E$371,"Eingabe prüfen")+COUNTIFS(F$7:F$371,I7,E$7:E$371,"Pause prüfen")</x:f>
        <x:v>0</x:v>
      </x:c>
    </x:row>
    <x:row r="8" ht="24" customHeight="1">
      <x:c r="A8" s="17" t="n">
        <x:f>DATE(2027,1,1)+1</x:f>
        <x:v>46389</x:v>
      </x:c>
      <x:c r="B8" s="20"/>
      <x:c r="C8" s="20"/>
      <x:c r="D8" s="10"/>
      <x:c r="E8" s="19" t="str">
        <x:f>IF(COUNTA(B8:D8)=0,"",IF(COUNT(B8:D8)&lt;&gt;3,"Eingaben ergänzen",IF(OR(B8&lt;0,C8&lt;0,B8&gt;=1,C8&gt;=1,D8&lt;0),"Eingabe prüfen",IF(D8&gt;MOD(C8-B8,1)*1440,"Pause prüfen",MOD(C8-B8,1)*24-D8/60))))</x:f>
      </x:c>
      <x:c r="F8" s="18" t="n">
        <x:f>MONTH(A8)</x:f>
        <x:v>1</x:v>
      </x:c>
      <x:c r="G8" s="10"/>
      <x:c r="H8" s="4"/>
      <x:c r="I8" s="10" t="n">
        <x:v>2</x:v>
      </x:c>
      <x:c r="J8" s="19" t="n">
        <x:f>IF(K8&gt;0,"Tage prüfen",SUMIF(F$7:F$371,I8,E$7:E$371))</x:f>
        <x:v>0</x:v>
      </x:c>
      <x:c r="K8" s="18" t="n">
        <x:f>COUNTIFS(F$7:F$371,I8,E$7:E$371,"Eingaben ergänzen")+COUNTIFS(F$7:F$371,I8,E$7:E$371,"Eingabe prüfen")+COUNTIFS(F$7:F$371,I8,E$7:E$371,"Pause prüfen")</x:f>
        <x:v>0</x:v>
      </x:c>
    </x:row>
    <x:row r="9" ht="24" customHeight="1">
      <x:c r="A9" s="17" t="n">
        <x:f>DATE(2027,1,1)+2</x:f>
        <x:v>46390</x:v>
      </x:c>
      <x:c r="B9" s="20"/>
      <x:c r="C9" s="20"/>
      <x:c r="D9" s="10"/>
      <x:c r="E9" s="19" t="str">
        <x:f>IF(COUNTA(B9:D9)=0,"",IF(COUNT(B9:D9)&lt;&gt;3,"Eingaben ergänzen",IF(OR(B9&lt;0,C9&lt;0,B9&gt;=1,C9&gt;=1,D9&lt;0),"Eingabe prüfen",IF(D9&gt;MOD(C9-B9,1)*1440,"Pause prüfen",MOD(C9-B9,1)*24-D9/60))))</x:f>
      </x:c>
      <x:c r="F9" s="18" t="n">
        <x:f>MONTH(A9)</x:f>
        <x:v>1</x:v>
      </x:c>
      <x:c r="G9" s="10"/>
      <x:c r="H9" s="4"/>
      <x:c r="I9" s="10" t="n">
        <x:v>3</x:v>
      </x:c>
      <x:c r="J9" s="19" t="n">
        <x:f>IF(K9&gt;0,"Tage prüfen",SUMIF(F$7:F$371,I9,E$7:E$371))</x:f>
        <x:v>0</x:v>
      </x:c>
      <x:c r="K9" s="18" t="n">
        <x:f>COUNTIFS(F$7:F$371,I9,E$7:E$371,"Eingaben ergänzen")+COUNTIFS(F$7:F$371,I9,E$7:E$371,"Eingabe prüfen")+COUNTIFS(F$7:F$371,I9,E$7:E$371,"Pause prüfen")</x:f>
        <x:v>0</x:v>
      </x:c>
    </x:row>
    <x:row r="10" ht="24" customHeight="1">
      <x:c r="A10" s="17" t="n">
        <x:f>DATE(2027,1,1)+3</x:f>
        <x:v>46391</x:v>
      </x:c>
      <x:c r="B10" s="20"/>
      <x:c r="C10" s="20"/>
      <x:c r="D10" s="10"/>
      <x:c r="E10" s="19" t="str">
        <x:f>IF(COUNTA(B10:D10)=0,"",IF(COUNT(B10:D10)&lt;&gt;3,"Eingaben ergänzen",IF(OR(B10&lt;0,C10&lt;0,B10&gt;=1,C10&gt;=1,D10&lt;0),"Eingabe prüfen",IF(D10&gt;MOD(C10-B10,1)*1440,"Pause prüfen",MOD(C10-B10,1)*24-D10/60))))</x:f>
      </x:c>
      <x:c r="F10" s="18" t="n">
        <x:f>MONTH(A10)</x:f>
        <x:v>1</x:v>
      </x:c>
      <x:c r="G10" s="10"/>
      <x:c r="H10" s="4"/>
      <x:c r="I10" s="10" t="n">
        <x:v>4</x:v>
      </x:c>
      <x:c r="J10" s="19" t="n">
        <x:f>IF(K10&gt;0,"Tage prüfen",SUMIF(F$7:F$371,I10,E$7:E$371))</x:f>
        <x:v>0</x:v>
      </x:c>
      <x:c r="K10" s="18" t="n">
        <x:f>COUNTIFS(F$7:F$371,I10,E$7:E$371,"Eingaben ergänzen")+COUNTIFS(F$7:F$371,I10,E$7:E$371,"Eingabe prüfen")+COUNTIFS(F$7:F$371,I10,E$7:E$371,"Pause prüfen")</x:f>
        <x:v>0</x:v>
      </x:c>
    </x:row>
    <x:row r="11" ht="24" customHeight="1">
      <x:c r="A11" s="17" t="n">
        <x:f>DATE(2027,1,1)+4</x:f>
        <x:v>46392</x:v>
      </x:c>
      <x:c r="B11" s="20"/>
      <x:c r="C11" s="20"/>
      <x:c r="D11" s="10"/>
      <x:c r="E11" s="19" t="str">
        <x:f>IF(COUNTA(B11:D11)=0,"",IF(COUNT(B11:D11)&lt;&gt;3,"Eingaben ergänzen",IF(OR(B11&lt;0,C11&lt;0,B11&gt;=1,C11&gt;=1,D11&lt;0),"Eingabe prüfen",IF(D11&gt;MOD(C11-B11,1)*1440,"Pause prüfen",MOD(C11-B11,1)*24-D11/60))))</x:f>
      </x:c>
      <x:c r="F11" s="18" t="n">
        <x:f>MONTH(A11)</x:f>
        <x:v>1</x:v>
      </x:c>
      <x:c r="G11" s="10"/>
      <x:c r="H11" s="4"/>
      <x:c r="I11" s="10" t="n">
        <x:v>5</x:v>
      </x:c>
      <x:c r="J11" s="19" t="n">
        <x:f>IF(K11&gt;0,"Tage prüfen",SUMIF(F$7:F$371,I11,E$7:E$371))</x:f>
        <x:v>0</x:v>
      </x:c>
      <x:c r="K11" s="18" t="n">
        <x:f>COUNTIFS(F$7:F$371,I11,E$7:E$371,"Eingaben ergänzen")+COUNTIFS(F$7:F$371,I11,E$7:E$371,"Eingabe prüfen")+COUNTIFS(F$7:F$371,I11,E$7:E$371,"Pause prüfen")</x:f>
        <x:v>0</x:v>
      </x:c>
    </x:row>
    <x:row r="12" ht="24" customHeight="1">
      <x:c r="A12" s="17" t="n">
        <x:f>DATE(2027,1,1)+5</x:f>
        <x:v>46393</x:v>
      </x:c>
      <x:c r="B12" s="20"/>
      <x:c r="C12" s="20"/>
      <x:c r="D12" s="10"/>
      <x:c r="E12" s="19" t="str">
        <x:f>IF(COUNTA(B12:D12)=0,"",IF(COUNT(B12:D12)&lt;&gt;3,"Eingaben ergänzen",IF(OR(B12&lt;0,C12&lt;0,B12&gt;=1,C12&gt;=1,D12&lt;0),"Eingabe prüfen",IF(D12&gt;MOD(C12-B12,1)*1440,"Pause prüfen",MOD(C12-B12,1)*24-D12/60))))</x:f>
      </x:c>
      <x:c r="F12" s="18" t="n">
        <x:f>MONTH(A12)</x:f>
        <x:v>1</x:v>
      </x:c>
      <x:c r="G12" s="10"/>
      <x:c r="H12" s="4"/>
      <x:c r="I12" s="10" t="n">
        <x:v>6</x:v>
      </x:c>
      <x:c r="J12" s="19" t="n">
        <x:f>IF(K12&gt;0,"Tage prüfen",SUMIF(F$7:F$371,I12,E$7:E$371))</x:f>
        <x:v>0</x:v>
      </x:c>
      <x:c r="K12" s="18" t="n">
        <x:f>COUNTIFS(F$7:F$371,I12,E$7:E$371,"Eingaben ergänzen")+COUNTIFS(F$7:F$371,I12,E$7:E$371,"Eingabe prüfen")+COUNTIFS(F$7:F$371,I12,E$7:E$371,"Pause prüfen")</x:f>
        <x:v>0</x:v>
      </x:c>
    </x:row>
    <x:row r="13" ht="24" customHeight="1">
      <x:c r="A13" s="17" t="n">
        <x:f>DATE(2027,1,1)+6</x:f>
        <x:v>46394</x:v>
      </x:c>
      <x:c r="B13" s="20"/>
      <x:c r="C13" s="20"/>
      <x:c r="D13" s="10"/>
      <x:c r="E13" s="19" t="str">
        <x:f>IF(COUNTA(B13:D13)=0,"",IF(COUNT(B13:D13)&lt;&gt;3,"Eingaben ergänzen",IF(OR(B13&lt;0,C13&lt;0,B13&gt;=1,C13&gt;=1,D13&lt;0),"Eingabe prüfen",IF(D13&gt;MOD(C13-B13,1)*1440,"Pause prüfen",MOD(C13-B13,1)*24-D13/60))))</x:f>
      </x:c>
      <x:c r="F13" s="18" t="n">
        <x:f>MONTH(A13)</x:f>
        <x:v>1</x:v>
      </x:c>
      <x:c r="G13" s="10"/>
      <x:c r="H13" s="4"/>
      <x:c r="I13" s="10" t="n">
        <x:v>7</x:v>
      </x:c>
      <x:c r="J13" s="19" t="n">
        <x:f>IF(K13&gt;0,"Tage prüfen",SUMIF(F$7:F$371,I13,E$7:E$371))</x:f>
        <x:v>0</x:v>
      </x:c>
      <x:c r="K13" s="18" t="n">
        <x:f>COUNTIFS(F$7:F$371,I13,E$7:E$371,"Eingaben ergänzen")+COUNTIFS(F$7:F$371,I13,E$7:E$371,"Eingabe prüfen")+COUNTIFS(F$7:F$371,I13,E$7:E$371,"Pause prüfen")</x:f>
        <x:v>0</x:v>
      </x:c>
    </x:row>
    <x:row r="14" ht="24" customHeight="1">
      <x:c r="A14" s="17" t="n">
        <x:f>DATE(2027,1,1)+7</x:f>
        <x:v>46395</x:v>
      </x:c>
      <x:c r="B14" s="20"/>
      <x:c r="C14" s="20"/>
      <x:c r="D14" s="10"/>
      <x:c r="E14" s="19" t="str">
        <x:f>IF(COUNTA(B14:D14)=0,"",IF(COUNT(B14:D14)&lt;&gt;3,"Eingaben ergänzen",IF(OR(B14&lt;0,C14&lt;0,B14&gt;=1,C14&gt;=1,D14&lt;0),"Eingabe prüfen",IF(D14&gt;MOD(C14-B14,1)*1440,"Pause prüfen",MOD(C14-B14,1)*24-D14/60))))</x:f>
      </x:c>
      <x:c r="F14" s="18" t="n">
        <x:f>MONTH(A14)</x:f>
        <x:v>1</x:v>
      </x:c>
      <x:c r="G14" s="10"/>
      <x:c r="H14" s="4"/>
      <x:c r="I14" s="10" t="n">
        <x:v>8</x:v>
      </x:c>
      <x:c r="J14" s="19" t="n">
        <x:f>IF(K14&gt;0,"Tage prüfen",SUMIF(F$7:F$371,I14,E$7:E$371))</x:f>
        <x:v>0</x:v>
      </x:c>
      <x:c r="K14" s="18" t="n">
        <x:f>COUNTIFS(F$7:F$371,I14,E$7:E$371,"Eingaben ergänzen")+COUNTIFS(F$7:F$371,I14,E$7:E$371,"Eingabe prüfen")+COUNTIFS(F$7:F$371,I14,E$7:E$371,"Pause prüfen")</x:f>
        <x:v>0</x:v>
      </x:c>
    </x:row>
    <x:row r="15" ht="24" customHeight="1">
      <x:c r="A15" s="17" t="n">
        <x:f>DATE(2027,1,1)+8</x:f>
        <x:v>46396</x:v>
      </x:c>
      <x:c r="B15" s="20"/>
      <x:c r="C15" s="20"/>
      <x:c r="D15" s="10"/>
      <x:c r="E15" s="19" t="str">
        <x:f>IF(COUNTA(B15:D15)=0,"",IF(COUNT(B15:D15)&lt;&gt;3,"Eingaben ergänzen",IF(OR(B15&lt;0,C15&lt;0,B15&gt;=1,C15&gt;=1,D15&lt;0),"Eingabe prüfen",IF(D15&gt;MOD(C15-B15,1)*1440,"Pause prüfen",MOD(C15-B15,1)*24-D15/60))))</x:f>
      </x:c>
      <x:c r="F15" s="18" t="n">
        <x:f>MONTH(A15)</x:f>
        <x:v>1</x:v>
      </x:c>
      <x:c r="G15" s="10"/>
      <x:c r="H15" s="4"/>
      <x:c r="I15" s="10" t="n">
        <x:v>9</x:v>
      </x:c>
      <x:c r="J15" s="19" t="n">
        <x:f>IF(K15&gt;0,"Tage prüfen",SUMIF(F$7:F$371,I15,E$7:E$371))</x:f>
        <x:v>0</x:v>
      </x:c>
      <x:c r="K15" s="18" t="n">
        <x:f>COUNTIFS(F$7:F$371,I15,E$7:E$371,"Eingaben ergänzen")+COUNTIFS(F$7:F$371,I15,E$7:E$371,"Eingabe prüfen")+COUNTIFS(F$7:F$371,I15,E$7:E$371,"Pause prüfen")</x:f>
        <x:v>0</x:v>
      </x:c>
    </x:row>
    <x:row r="16" ht="24" customHeight="1">
      <x:c r="A16" s="17" t="n">
        <x:f>DATE(2027,1,1)+9</x:f>
        <x:v>46397</x:v>
      </x:c>
      <x:c r="B16" s="20"/>
      <x:c r="C16" s="20"/>
      <x:c r="D16" s="10"/>
      <x:c r="E16" s="19" t="str">
        <x:f>IF(COUNTA(B16:D16)=0,"",IF(COUNT(B16:D16)&lt;&gt;3,"Eingaben ergänzen",IF(OR(B16&lt;0,C16&lt;0,B16&gt;=1,C16&gt;=1,D16&lt;0),"Eingabe prüfen",IF(D16&gt;MOD(C16-B16,1)*1440,"Pause prüfen",MOD(C16-B16,1)*24-D16/60))))</x:f>
      </x:c>
      <x:c r="F16" s="18" t="n">
        <x:f>MONTH(A16)</x:f>
        <x:v>1</x:v>
      </x:c>
      <x:c r="G16" s="10"/>
      <x:c r="H16" s="4"/>
      <x:c r="I16" s="10" t="n">
        <x:v>10</x:v>
      </x:c>
      <x:c r="J16" s="19" t="n">
        <x:f>IF(K16&gt;0,"Tage prüfen",SUMIF(F$7:F$371,I16,E$7:E$371))</x:f>
        <x:v>0</x:v>
      </x:c>
      <x:c r="K16" s="18" t="n">
        <x:f>COUNTIFS(F$7:F$371,I16,E$7:E$371,"Eingaben ergänzen")+COUNTIFS(F$7:F$371,I16,E$7:E$371,"Eingabe prüfen")+COUNTIFS(F$7:F$371,I16,E$7:E$371,"Pause prüfen")</x:f>
        <x:v>0</x:v>
      </x:c>
    </x:row>
    <x:row r="17" ht="24" customHeight="1">
      <x:c r="A17" s="17" t="n">
        <x:f>DATE(2027,1,1)+10</x:f>
        <x:v>46398</x:v>
      </x:c>
      <x:c r="B17" s="20"/>
      <x:c r="C17" s="20"/>
      <x:c r="D17" s="10"/>
      <x:c r="E17" s="19" t="str">
        <x:f>IF(COUNTA(B17:D17)=0,"",IF(COUNT(B17:D17)&lt;&gt;3,"Eingaben ergänzen",IF(OR(B17&lt;0,C17&lt;0,B17&gt;=1,C17&gt;=1,D17&lt;0),"Eingabe prüfen",IF(D17&gt;MOD(C17-B17,1)*1440,"Pause prüfen",MOD(C17-B17,1)*24-D17/60))))</x:f>
      </x:c>
      <x:c r="F17" s="18" t="n">
        <x:f>MONTH(A17)</x:f>
        <x:v>1</x:v>
      </x:c>
      <x:c r="G17" s="10"/>
      <x:c r="H17" s="4"/>
      <x:c r="I17" s="10" t="n">
        <x:v>11</x:v>
      </x:c>
      <x:c r="J17" s="19" t="n">
        <x:f>IF(K17&gt;0,"Tage prüfen",SUMIF(F$7:F$371,I17,E$7:E$371))</x:f>
        <x:v>0</x:v>
      </x:c>
      <x:c r="K17" s="18" t="n">
        <x:f>COUNTIFS(F$7:F$371,I17,E$7:E$371,"Eingaben ergänzen")+COUNTIFS(F$7:F$371,I17,E$7:E$371,"Eingabe prüfen")+COUNTIFS(F$7:F$371,I17,E$7:E$371,"Pause prüfen")</x:f>
        <x:v>0</x:v>
      </x:c>
    </x:row>
    <x:row r="18" ht="24" customHeight="1">
      <x:c r="A18" s="17" t="n">
        <x:f>DATE(2027,1,1)+11</x:f>
        <x:v>46399</x:v>
      </x:c>
      <x:c r="B18" s="20"/>
      <x:c r="C18" s="20"/>
      <x:c r="D18" s="10"/>
      <x:c r="E18" s="19" t="str">
        <x:f>IF(COUNTA(B18:D18)=0,"",IF(COUNT(B18:D18)&lt;&gt;3,"Eingaben ergänzen",IF(OR(B18&lt;0,C18&lt;0,B18&gt;=1,C18&gt;=1,D18&lt;0),"Eingabe prüfen",IF(D18&gt;MOD(C18-B18,1)*1440,"Pause prüfen",MOD(C18-B18,1)*24-D18/60))))</x:f>
      </x:c>
      <x:c r="F18" s="18" t="n">
        <x:f>MONTH(A18)</x:f>
        <x:v>1</x:v>
      </x:c>
      <x:c r="G18" s="10"/>
      <x:c r="H18" s="4"/>
      <x:c r="I18" s="10" t="n">
        <x:v>12</x:v>
      </x:c>
      <x:c r="J18" s="19" t="n">
        <x:f>IF(K18&gt;0,"Tage prüfen",SUMIF(F$7:F$371,I18,E$7:E$371))</x:f>
        <x:v>0</x:v>
      </x:c>
      <x:c r="K18" s="18" t="n">
        <x:f>COUNTIFS(F$7:F$371,I18,E$7:E$371,"Eingaben ergänzen")+COUNTIFS(F$7:F$371,I18,E$7:E$371,"Eingabe prüfen")+COUNTIFS(F$7:F$371,I18,E$7:E$371,"Pause prüfen")</x:f>
        <x:v>0</x:v>
      </x:c>
    </x:row>
    <x:row r="19" ht="24" customHeight="1">
      <x:c r="A19" s="17" t="n">
        <x:f>DATE(2027,1,1)+12</x:f>
        <x:v>46400</x:v>
      </x:c>
      <x:c r="B19" s="20"/>
      <x:c r="C19" s="20"/>
      <x:c r="D19" s="10"/>
      <x:c r="E19" s="19" t="str">
        <x:f>IF(COUNTA(B19:D19)=0,"",IF(COUNT(B19:D19)&lt;&gt;3,"Eingaben ergänzen",IF(OR(B19&lt;0,C19&lt;0,B19&gt;=1,C19&gt;=1,D19&lt;0),"Eingabe prüfen",IF(D19&gt;MOD(C19-B19,1)*1440,"Pause prüfen",MOD(C19-B19,1)*24-D19/60))))</x:f>
      </x:c>
      <x:c r="F19" s="18" t="n">
        <x:f>MONTH(A19)</x:f>
        <x:v>1</x:v>
      </x:c>
      <x:c r="G19" s="10"/>
      <x:c r="H19" s="4"/>
      <x:c r="I19" s="4"/>
      <x:c r="J19" s="4"/>
      <x:c r="K19" s="4"/>
    </x:row>
    <x:row r="20" ht="24" customHeight="1">
      <x:c r="A20" s="17" t="n">
        <x:f>DATE(2027,1,1)+13</x:f>
        <x:v>46401</x:v>
      </x:c>
      <x:c r="B20" s="20"/>
      <x:c r="C20" s="20"/>
      <x:c r="D20" s="10"/>
      <x:c r="E20" s="19" t="str">
        <x:f>IF(COUNTA(B20:D20)=0,"",IF(COUNT(B20:D20)&lt;&gt;3,"Eingaben ergänzen",IF(OR(B20&lt;0,C20&lt;0,B20&gt;=1,C20&gt;=1,D20&lt;0),"Eingabe prüfen",IF(D20&gt;MOD(C20-B20,1)*1440,"Pause prüfen",MOD(C20-B20,1)*24-D20/60))))</x:f>
      </x:c>
      <x:c r="F20" s="18" t="n">
        <x:f>MONTH(A20)</x:f>
        <x:v>1</x:v>
      </x:c>
      <x:c r="G20" s="10"/>
      <x:c r="H20" s="4"/>
      <x:c r="I20" s="10" t="str">
        <x:v>Jahr 2027</x:v>
      </x:c>
      <x:c r="J20" s="19" t="n">
        <x:f>IF(SUM(K7:K18)&gt;0,"Tage prüfen",SUM(J7:J18))</x:f>
        <x:v>8</x:v>
      </x:c>
      <x:c r="K20" s="4"/>
    </x:row>
    <x:row r="21" ht="24" customHeight="1">
      <x:c r="A21" s="17" t="n">
        <x:f>DATE(2027,1,1)+14</x:f>
        <x:v>46402</x:v>
      </x:c>
      <x:c r="B21" s="20"/>
      <x:c r="C21" s="20"/>
      <x:c r="D21" s="10"/>
      <x:c r="E21" s="19" t="str">
        <x:f>IF(COUNTA(B21:D21)=0,"",IF(COUNT(B21:D21)&lt;&gt;3,"Eingaben ergänzen",IF(OR(B21&lt;0,C21&lt;0,B21&gt;=1,C21&gt;=1,D21&lt;0),"Eingabe prüfen",IF(D21&gt;MOD(C21-B21,1)*1440,"Pause prüfen",MOD(C21-B21,1)*24-D21/60))))</x:f>
      </x:c>
      <x:c r="F21" s="18" t="n">
        <x:f>MONTH(A21)</x:f>
        <x:v>1</x:v>
      </x:c>
      <x:c r="G21" s="10"/>
      <x:c r="H21" s="4"/>
      <x:c r="I21" s="4"/>
      <x:c r="J21" s="4"/>
      <x:c r="K21" s="4"/>
    </x:row>
    <x:row r="22" ht="24" customHeight="1">
      <x:c r="A22" s="17" t="n">
        <x:f>DATE(2027,1,1)+15</x:f>
        <x:v>46403</x:v>
      </x:c>
      <x:c r="B22" s="20"/>
      <x:c r="C22" s="20"/>
      <x:c r="D22" s="10"/>
      <x:c r="E22" s="19" t="str">
        <x:f>IF(COUNTA(B22:D22)=0,"",IF(COUNT(B22:D22)&lt;&gt;3,"Eingaben ergänzen",IF(OR(B22&lt;0,C22&lt;0,B22&gt;=1,C22&gt;=1,D22&lt;0),"Eingabe prüfen",IF(D22&gt;MOD(C22-B22,1)*1440,"Pause prüfen",MOD(C22-B22,1)*24-D22/60))))</x:f>
      </x:c>
      <x:c r="F22" s="18" t="n">
        <x:f>MONTH(A22)</x:f>
        <x:v>1</x:v>
      </x:c>
      <x:c r="G22" s="10"/>
      <x:c r="H22" s="4"/>
      <x:c r="I22" s="4"/>
      <x:c r="J22" s="4"/>
      <x:c r="K22" s="4"/>
    </x:row>
    <x:row r="23" ht="24" customHeight="1">
      <x:c r="A23" s="17" t="n">
        <x:f>DATE(2027,1,1)+16</x:f>
        <x:v>46404</x:v>
      </x:c>
      <x:c r="B23" s="20"/>
      <x:c r="C23" s="20"/>
      <x:c r="D23" s="10"/>
      <x:c r="E23" s="19" t="str">
        <x:f>IF(COUNTA(B23:D23)=0,"",IF(COUNT(B23:D23)&lt;&gt;3,"Eingaben ergänzen",IF(OR(B23&lt;0,C23&lt;0,B23&gt;=1,C23&gt;=1,D23&lt;0),"Eingabe prüfen",IF(D23&gt;MOD(C23-B23,1)*1440,"Pause prüfen",MOD(C23-B23,1)*24-D23/60))))</x:f>
      </x:c>
      <x:c r="F23" s="18" t="n">
        <x:f>MONTH(A23)</x:f>
        <x:v>1</x:v>
      </x:c>
      <x:c r="G23" s="10"/>
      <x:c r="H23" s="4"/>
      <x:c r="I23" s="4"/>
      <x:c r="J23" s="4"/>
      <x:c r="K23" s="4"/>
    </x:row>
    <x:row r="24" ht="24" customHeight="1">
      <x:c r="A24" s="17" t="n">
        <x:f>DATE(2027,1,1)+17</x:f>
        <x:v>46405</x:v>
      </x:c>
      <x:c r="B24" s="20"/>
      <x:c r="C24" s="20"/>
      <x:c r="D24" s="10"/>
      <x:c r="E24" s="19" t="str">
        <x:f>IF(COUNTA(B24:D24)=0,"",IF(COUNT(B24:D24)&lt;&gt;3,"Eingaben ergänzen",IF(OR(B24&lt;0,C24&lt;0,B24&gt;=1,C24&gt;=1,D24&lt;0),"Eingabe prüfen",IF(D24&gt;MOD(C24-B24,1)*1440,"Pause prüfen",MOD(C24-B24,1)*24-D24/60))))</x:f>
      </x:c>
      <x:c r="F24" s="18" t="n">
        <x:f>MONTH(A24)</x:f>
        <x:v>1</x:v>
      </x:c>
      <x:c r="G24" s="10"/>
      <x:c r="H24" s="4"/>
      <x:c r="I24" s="4"/>
      <x:c r="J24" s="4"/>
      <x:c r="K24" s="4"/>
    </x:row>
    <x:row r="25" ht="24" customHeight="1">
      <x:c r="A25" s="17" t="n">
        <x:f>DATE(2027,1,1)+18</x:f>
        <x:v>46406</x:v>
      </x:c>
      <x:c r="B25" s="20"/>
      <x:c r="C25" s="20"/>
      <x:c r="D25" s="10"/>
      <x:c r="E25" s="19" t="str">
        <x:f>IF(COUNTA(B25:D25)=0,"",IF(COUNT(B25:D25)&lt;&gt;3,"Eingaben ergänzen",IF(OR(B25&lt;0,C25&lt;0,B25&gt;=1,C25&gt;=1,D25&lt;0),"Eingabe prüfen",IF(D25&gt;MOD(C25-B25,1)*1440,"Pause prüfen",MOD(C25-B25,1)*24-D25/60))))</x:f>
      </x:c>
      <x:c r="F25" s="18" t="n">
        <x:f>MONTH(A25)</x:f>
        <x:v>1</x:v>
      </x:c>
      <x:c r="G25" s="10"/>
      <x:c r="H25" s="4"/>
      <x:c r="I25" s="4"/>
      <x:c r="J25" s="4"/>
      <x:c r="K25" s="4"/>
    </x:row>
    <x:row r="26" ht="24" customHeight="1">
      <x:c r="A26" s="17" t="n">
        <x:f>DATE(2027,1,1)+19</x:f>
        <x:v>46407</x:v>
      </x:c>
      <x:c r="B26" s="20"/>
      <x:c r="C26" s="20"/>
      <x:c r="D26" s="10"/>
      <x:c r="E26" s="19" t="str">
        <x:f>IF(COUNTA(B26:D26)=0,"",IF(COUNT(B26:D26)&lt;&gt;3,"Eingaben ergänzen",IF(OR(B26&lt;0,C26&lt;0,B26&gt;=1,C26&gt;=1,D26&lt;0),"Eingabe prüfen",IF(D26&gt;MOD(C26-B26,1)*1440,"Pause prüfen",MOD(C26-B26,1)*24-D26/60))))</x:f>
      </x:c>
      <x:c r="F26" s="18" t="n">
        <x:f>MONTH(A26)</x:f>
        <x:v>1</x:v>
      </x:c>
      <x:c r="G26" s="10"/>
      <x:c r="H26" s="4"/>
      <x:c r="I26" s="4"/>
      <x:c r="J26" s="4"/>
      <x:c r="K26" s="4"/>
    </x:row>
    <x:row r="27" ht="24" customHeight="1">
      <x:c r="A27" s="17" t="n">
        <x:f>DATE(2027,1,1)+20</x:f>
        <x:v>46408</x:v>
      </x:c>
      <x:c r="B27" s="20"/>
      <x:c r="C27" s="20"/>
      <x:c r="D27" s="10"/>
      <x:c r="E27" s="19" t="str">
        <x:f>IF(COUNTA(B27:D27)=0,"",IF(COUNT(B27:D27)&lt;&gt;3,"Eingaben ergänzen",IF(OR(B27&lt;0,C27&lt;0,B27&gt;=1,C27&gt;=1,D27&lt;0),"Eingabe prüfen",IF(D27&gt;MOD(C27-B27,1)*1440,"Pause prüfen",MOD(C27-B27,1)*24-D27/60))))</x:f>
      </x:c>
      <x:c r="F27" s="18" t="n">
        <x:f>MONTH(A27)</x:f>
        <x:v>1</x:v>
      </x:c>
      <x:c r="G27" s="10"/>
      <x:c r="H27" s="4"/>
      <x:c r="I27" s="4"/>
      <x:c r="J27" s="4"/>
      <x:c r="K27" s="4"/>
    </x:row>
    <x:row r="28" ht="24" customHeight="1">
      <x:c r="A28" s="17" t="n">
        <x:f>DATE(2027,1,1)+21</x:f>
        <x:v>46409</x:v>
      </x:c>
      <x:c r="B28" s="20"/>
      <x:c r="C28" s="20"/>
      <x:c r="D28" s="10"/>
      <x:c r="E28" s="19" t="str">
        <x:f>IF(COUNTA(B28:D28)=0,"",IF(COUNT(B28:D28)&lt;&gt;3,"Eingaben ergänzen",IF(OR(B28&lt;0,C28&lt;0,B28&gt;=1,C28&gt;=1,D28&lt;0),"Eingabe prüfen",IF(D28&gt;MOD(C28-B28,1)*1440,"Pause prüfen",MOD(C28-B28,1)*24-D28/60))))</x:f>
      </x:c>
      <x:c r="F28" s="18" t="n">
        <x:f>MONTH(A28)</x:f>
        <x:v>1</x:v>
      </x:c>
      <x:c r="G28" s="10"/>
      <x:c r="H28" s="4"/>
      <x:c r="I28" s="4"/>
      <x:c r="J28" s="4"/>
      <x:c r="K28" s="4"/>
    </x:row>
    <x:row r="29" ht="24" customHeight="1">
      <x:c r="A29" s="17" t="n">
        <x:f>DATE(2027,1,1)+22</x:f>
        <x:v>46410</x:v>
      </x:c>
      <x:c r="B29" s="20"/>
      <x:c r="C29" s="20"/>
      <x:c r="D29" s="10"/>
      <x:c r="E29" s="19" t="str">
        <x:f>IF(COUNTA(B29:D29)=0,"",IF(COUNT(B29:D29)&lt;&gt;3,"Eingaben ergänzen",IF(OR(B29&lt;0,C29&lt;0,B29&gt;=1,C29&gt;=1,D29&lt;0),"Eingabe prüfen",IF(D29&gt;MOD(C29-B29,1)*1440,"Pause prüfen",MOD(C29-B29,1)*24-D29/60))))</x:f>
      </x:c>
      <x:c r="F29" s="18" t="n">
        <x:f>MONTH(A29)</x:f>
        <x:v>1</x:v>
      </x:c>
      <x:c r="G29" s="10"/>
      <x:c r="H29" s="4"/>
      <x:c r="I29" s="4"/>
      <x:c r="J29" s="4"/>
      <x:c r="K29" s="4"/>
    </x:row>
    <x:row r="30" ht="24" customHeight="1">
      <x:c r="A30" s="17" t="n">
        <x:f>DATE(2027,1,1)+23</x:f>
        <x:v>46411</x:v>
      </x:c>
      <x:c r="B30" s="20"/>
      <x:c r="C30" s="20"/>
      <x:c r="D30" s="10"/>
      <x:c r="E30" s="19" t="str">
        <x:f>IF(COUNTA(B30:D30)=0,"",IF(COUNT(B30:D30)&lt;&gt;3,"Eingaben ergänzen",IF(OR(B30&lt;0,C30&lt;0,B30&gt;=1,C30&gt;=1,D30&lt;0),"Eingabe prüfen",IF(D30&gt;MOD(C30-B30,1)*1440,"Pause prüfen",MOD(C30-B30,1)*24-D30/60))))</x:f>
      </x:c>
      <x:c r="F30" s="18" t="n">
        <x:f>MONTH(A30)</x:f>
        <x:v>1</x:v>
      </x:c>
      <x:c r="G30" s="10"/>
      <x:c r="H30" s="4"/>
      <x:c r="I30" s="4"/>
      <x:c r="J30" s="4"/>
      <x:c r="K30" s="4"/>
    </x:row>
    <x:row r="31" ht="24" customHeight="1">
      <x:c r="A31" s="17" t="n">
        <x:f>DATE(2027,1,1)+24</x:f>
        <x:v>46412</x:v>
      </x:c>
      <x:c r="B31" s="20"/>
      <x:c r="C31" s="20"/>
      <x:c r="D31" s="10"/>
      <x:c r="E31" s="19" t="str">
        <x:f>IF(COUNTA(B31:D31)=0,"",IF(COUNT(B31:D31)&lt;&gt;3,"Eingaben ergänzen",IF(OR(B31&lt;0,C31&lt;0,B31&gt;=1,C31&gt;=1,D31&lt;0),"Eingabe prüfen",IF(D31&gt;MOD(C31-B31,1)*1440,"Pause prüfen",MOD(C31-B31,1)*24-D31/60))))</x:f>
      </x:c>
      <x:c r="F31" s="18" t="n">
        <x:f>MONTH(A31)</x:f>
        <x:v>1</x:v>
      </x:c>
      <x:c r="G31" s="10"/>
      <x:c r="H31" s="4"/>
      <x:c r="I31" s="4"/>
      <x:c r="J31" s="4"/>
      <x:c r="K31" s="4"/>
    </x:row>
    <x:row r="32" ht="24" customHeight="1">
      <x:c r="A32" s="17" t="n">
        <x:f>DATE(2027,1,1)+25</x:f>
        <x:v>46413</x:v>
      </x:c>
      <x:c r="B32" s="20"/>
      <x:c r="C32" s="20"/>
      <x:c r="D32" s="10"/>
      <x:c r="E32" s="19" t="str">
        <x:f>IF(COUNTA(B32:D32)=0,"",IF(COUNT(B32:D32)&lt;&gt;3,"Eingaben ergänzen",IF(OR(B32&lt;0,C32&lt;0,B32&gt;=1,C32&gt;=1,D32&lt;0),"Eingabe prüfen",IF(D32&gt;MOD(C32-B32,1)*1440,"Pause prüfen",MOD(C32-B32,1)*24-D32/60))))</x:f>
      </x:c>
      <x:c r="F32" s="18" t="n">
        <x:f>MONTH(A32)</x:f>
        <x:v>1</x:v>
      </x:c>
      <x:c r="G32" s="10"/>
      <x:c r="H32" s="4"/>
      <x:c r="I32" s="4"/>
      <x:c r="J32" s="4"/>
      <x:c r="K32" s="4"/>
    </x:row>
    <x:row r="33" ht="24" customHeight="1">
      <x:c r="A33" s="17" t="n">
        <x:f>DATE(2027,1,1)+26</x:f>
        <x:v>46414</x:v>
      </x:c>
      <x:c r="B33" s="20"/>
      <x:c r="C33" s="20"/>
      <x:c r="D33" s="10"/>
      <x:c r="E33" s="19" t="str">
        <x:f>IF(COUNTA(B33:D33)=0,"",IF(COUNT(B33:D33)&lt;&gt;3,"Eingaben ergänzen",IF(OR(B33&lt;0,C33&lt;0,B33&gt;=1,C33&gt;=1,D33&lt;0),"Eingabe prüfen",IF(D33&gt;MOD(C33-B33,1)*1440,"Pause prüfen",MOD(C33-B33,1)*24-D33/60))))</x:f>
      </x:c>
      <x:c r="F33" s="18" t="n">
        <x:f>MONTH(A33)</x:f>
        <x:v>1</x:v>
      </x:c>
      <x:c r="G33" s="10"/>
      <x:c r="H33" s="4"/>
      <x:c r="I33" s="4"/>
      <x:c r="J33" s="4"/>
      <x:c r="K33" s="4"/>
    </x:row>
    <x:row r="34" ht="24" customHeight="1">
      <x:c r="A34" s="17" t="n">
        <x:f>DATE(2027,1,1)+27</x:f>
        <x:v>46415</x:v>
      </x:c>
      <x:c r="B34" s="20"/>
      <x:c r="C34" s="20"/>
      <x:c r="D34" s="10"/>
      <x:c r="E34" s="19" t="str">
        <x:f>IF(COUNTA(B34:D34)=0,"",IF(COUNT(B34:D34)&lt;&gt;3,"Eingaben ergänzen",IF(OR(B34&lt;0,C34&lt;0,B34&gt;=1,C34&gt;=1,D34&lt;0),"Eingabe prüfen",IF(D34&gt;MOD(C34-B34,1)*1440,"Pause prüfen",MOD(C34-B34,1)*24-D34/60))))</x:f>
      </x:c>
      <x:c r="F34" s="18" t="n">
        <x:f>MONTH(A34)</x:f>
        <x:v>1</x:v>
      </x:c>
      <x:c r="G34" s="10"/>
      <x:c r="H34" s="4"/>
      <x:c r="I34" s="4"/>
      <x:c r="J34" s="4"/>
      <x:c r="K34" s="4"/>
    </x:row>
    <x:row r="35" ht="24" customHeight="1">
      <x:c r="A35" s="17" t="n">
        <x:f>DATE(2027,1,1)+28</x:f>
        <x:v>46416</x:v>
      </x:c>
      <x:c r="B35" s="20"/>
      <x:c r="C35" s="20"/>
      <x:c r="D35" s="10"/>
      <x:c r="E35" s="19" t="str">
        <x:f>IF(COUNTA(B35:D35)=0,"",IF(COUNT(B35:D35)&lt;&gt;3,"Eingaben ergänzen",IF(OR(B35&lt;0,C35&lt;0,B35&gt;=1,C35&gt;=1,D35&lt;0),"Eingabe prüfen",IF(D35&gt;MOD(C35-B35,1)*1440,"Pause prüfen",MOD(C35-B35,1)*24-D35/60))))</x:f>
      </x:c>
      <x:c r="F35" s="18" t="n">
        <x:f>MONTH(A35)</x:f>
        <x:v>1</x:v>
      </x:c>
      <x:c r="G35" s="10"/>
      <x:c r="H35" s="4"/>
      <x:c r="I35" s="4"/>
      <x:c r="J35" s="4"/>
      <x:c r="K35" s="4"/>
    </x:row>
    <x:row r="36" ht="24" customHeight="1">
      <x:c r="A36" s="17" t="n">
        <x:f>DATE(2027,1,1)+29</x:f>
        <x:v>46417</x:v>
      </x:c>
      <x:c r="B36" s="20"/>
      <x:c r="C36" s="20"/>
      <x:c r="D36" s="10"/>
      <x:c r="E36" s="19" t="str">
        <x:f>IF(COUNTA(B36:D36)=0,"",IF(COUNT(B36:D36)&lt;&gt;3,"Eingaben ergänzen",IF(OR(B36&lt;0,C36&lt;0,B36&gt;=1,C36&gt;=1,D36&lt;0),"Eingabe prüfen",IF(D36&gt;MOD(C36-B36,1)*1440,"Pause prüfen",MOD(C36-B36,1)*24-D36/60))))</x:f>
      </x:c>
      <x:c r="F36" s="18" t="n">
        <x:f>MONTH(A36)</x:f>
        <x:v>1</x:v>
      </x:c>
      <x:c r="G36" s="10"/>
      <x:c r="H36" s="4"/>
      <x:c r="I36" s="4"/>
      <x:c r="J36" s="4"/>
      <x:c r="K36" s="4"/>
    </x:row>
    <x:row r="37" ht="24" customHeight="1">
      <x:c r="A37" s="17" t="n">
        <x:f>DATE(2027,1,1)+30</x:f>
        <x:v>46418</x:v>
      </x:c>
      <x:c r="B37" s="20"/>
      <x:c r="C37" s="20"/>
      <x:c r="D37" s="10"/>
      <x:c r="E37" s="19" t="str">
        <x:f>IF(COUNTA(B37:D37)=0,"",IF(COUNT(B37:D37)&lt;&gt;3,"Eingaben ergänzen",IF(OR(B37&lt;0,C37&lt;0,B37&gt;=1,C37&gt;=1,D37&lt;0),"Eingabe prüfen",IF(D37&gt;MOD(C37-B37,1)*1440,"Pause prüfen",MOD(C37-B37,1)*24-D37/60))))</x:f>
      </x:c>
      <x:c r="F37" s="18" t="n">
        <x:f>MONTH(A37)</x:f>
        <x:v>1</x:v>
      </x:c>
      <x:c r="G37" s="10"/>
      <x:c r="H37" s="4"/>
      <x:c r="I37" s="4"/>
      <x:c r="J37" s="4"/>
      <x:c r="K37" s="4"/>
    </x:row>
    <x:row r="38" ht="24" customHeight="1">
      <x:c r="A38" s="17" t="n">
        <x:f>DATE(2027,1,1)+31</x:f>
        <x:v>46419</x:v>
      </x:c>
      <x:c r="B38" s="20"/>
      <x:c r="C38" s="20"/>
      <x:c r="D38" s="10"/>
      <x:c r="E38" s="19" t="str">
        <x:f>IF(COUNTA(B38:D38)=0,"",IF(COUNT(B38:D38)&lt;&gt;3,"Eingaben ergänzen",IF(OR(B38&lt;0,C38&lt;0,B38&gt;=1,C38&gt;=1,D38&lt;0),"Eingabe prüfen",IF(D38&gt;MOD(C38-B38,1)*1440,"Pause prüfen",MOD(C38-B38,1)*24-D38/60))))</x:f>
      </x:c>
      <x:c r="F38" s="18" t="n">
        <x:f>MONTH(A38)</x:f>
        <x:v>2</x:v>
      </x:c>
      <x:c r="G38" s="10"/>
      <x:c r="H38" s="4"/>
      <x:c r="I38" s="4"/>
      <x:c r="J38" s="4"/>
      <x:c r="K38" s="4"/>
    </x:row>
    <x:row r="39" ht="24" customHeight="1">
      <x:c r="A39" s="17" t="n">
        <x:f>DATE(2027,1,1)+32</x:f>
        <x:v>46420</x:v>
      </x:c>
      <x:c r="B39" s="20"/>
      <x:c r="C39" s="20"/>
      <x:c r="D39" s="10"/>
      <x:c r="E39" s="19" t="str">
        <x:f>IF(COUNTA(B39:D39)=0,"",IF(COUNT(B39:D39)&lt;&gt;3,"Eingaben ergänzen",IF(OR(B39&lt;0,C39&lt;0,B39&gt;=1,C39&gt;=1,D39&lt;0),"Eingabe prüfen",IF(D39&gt;MOD(C39-B39,1)*1440,"Pause prüfen",MOD(C39-B39,1)*24-D39/60))))</x:f>
      </x:c>
      <x:c r="F39" s="18" t="n">
        <x:f>MONTH(A39)</x:f>
        <x:v>2</x:v>
      </x:c>
      <x:c r="G39" s="10"/>
      <x:c r="H39" s="4"/>
      <x:c r="I39" s="4"/>
      <x:c r="J39" s="4"/>
      <x:c r="K39" s="4"/>
    </x:row>
    <x:row r="40" ht="24" customHeight="1">
      <x:c r="A40" s="17" t="n">
        <x:f>DATE(2027,1,1)+33</x:f>
        <x:v>46421</x:v>
      </x:c>
      <x:c r="B40" s="20"/>
      <x:c r="C40" s="20"/>
      <x:c r="D40" s="10"/>
      <x:c r="E40" s="19" t="str">
        <x:f>IF(COUNTA(B40:D40)=0,"",IF(COUNT(B40:D40)&lt;&gt;3,"Eingaben ergänzen",IF(OR(B40&lt;0,C40&lt;0,B40&gt;=1,C40&gt;=1,D40&lt;0),"Eingabe prüfen",IF(D40&gt;MOD(C40-B40,1)*1440,"Pause prüfen",MOD(C40-B40,1)*24-D40/60))))</x:f>
      </x:c>
      <x:c r="F40" s="18" t="n">
        <x:f>MONTH(A40)</x:f>
        <x:v>2</x:v>
      </x:c>
      <x:c r="G40" s="10"/>
      <x:c r="H40" s="4"/>
      <x:c r="I40" s="4"/>
      <x:c r="J40" s="4"/>
      <x:c r="K40" s="4"/>
    </x:row>
    <x:row r="41" ht="24" customHeight="1">
      <x:c r="A41" s="17" t="n">
        <x:f>DATE(2027,1,1)+34</x:f>
        <x:v>46422</x:v>
      </x:c>
      <x:c r="B41" s="20"/>
      <x:c r="C41" s="20"/>
      <x:c r="D41" s="10"/>
      <x:c r="E41" s="19" t="str">
        <x:f>IF(COUNTA(B41:D41)=0,"",IF(COUNT(B41:D41)&lt;&gt;3,"Eingaben ergänzen",IF(OR(B41&lt;0,C41&lt;0,B41&gt;=1,C41&gt;=1,D41&lt;0),"Eingabe prüfen",IF(D41&gt;MOD(C41-B41,1)*1440,"Pause prüfen",MOD(C41-B41,1)*24-D41/60))))</x:f>
      </x:c>
      <x:c r="F41" s="18" t="n">
        <x:f>MONTH(A41)</x:f>
        <x:v>2</x:v>
      </x:c>
      <x:c r="G41" s="10"/>
      <x:c r="H41" s="4"/>
      <x:c r="I41" s="4"/>
      <x:c r="J41" s="4"/>
      <x:c r="K41" s="4"/>
    </x:row>
    <x:row r="42" ht="24" customHeight="1">
      <x:c r="A42" s="17" t="n">
        <x:f>DATE(2027,1,1)+35</x:f>
        <x:v>46423</x:v>
      </x:c>
      <x:c r="B42" s="20"/>
      <x:c r="C42" s="20"/>
      <x:c r="D42" s="10"/>
      <x:c r="E42" s="19" t="str">
        <x:f>IF(COUNTA(B42:D42)=0,"",IF(COUNT(B42:D42)&lt;&gt;3,"Eingaben ergänzen",IF(OR(B42&lt;0,C42&lt;0,B42&gt;=1,C42&gt;=1,D42&lt;0),"Eingabe prüfen",IF(D42&gt;MOD(C42-B42,1)*1440,"Pause prüfen",MOD(C42-B42,1)*24-D42/60))))</x:f>
      </x:c>
      <x:c r="F42" s="18" t="n">
        <x:f>MONTH(A42)</x:f>
        <x:v>2</x:v>
      </x:c>
      <x:c r="G42" s="10"/>
      <x:c r="H42" s="4"/>
      <x:c r="I42" s="4"/>
      <x:c r="J42" s="4"/>
      <x:c r="K42" s="4"/>
    </x:row>
    <x:row r="43" ht="24" customHeight="1">
      <x:c r="A43" s="17" t="n">
        <x:f>DATE(2027,1,1)+36</x:f>
        <x:v>46424</x:v>
      </x:c>
      <x:c r="B43" s="20"/>
      <x:c r="C43" s="20"/>
      <x:c r="D43" s="10"/>
      <x:c r="E43" s="19" t="str">
        <x:f>IF(COUNTA(B43:D43)=0,"",IF(COUNT(B43:D43)&lt;&gt;3,"Eingaben ergänzen",IF(OR(B43&lt;0,C43&lt;0,B43&gt;=1,C43&gt;=1,D43&lt;0),"Eingabe prüfen",IF(D43&gt;MOD(C43-B43,1)*1440,"Pause prüfen",MOD(C43-B43,1)*24-D43/60))))</x:f>
      </x:c>
      <x:c r="F43" s="18" t="n">
        <x:f>MONTH(A43)</x:f>
        <x:v>2</x:v>
      </x:c>
      <x:c r="G43" s="10"/>
      <x:c r="H43" s="4"/>
      <x:c r="I43" s="4"/>
      <x:c r="J43" s="4"/>
      <x:c r="K43" s="4"/>
    </x:row>
    <x:row r="44" ht="24" customHeight="1">
      <x:c r="A44" s="17" t="n">
        <x:f>DATE(2027,1,1)+37</x:f>
        <x:v>46425</x:v>
      </x:c>
      <x:c r="B44" s="20"/>
      <x:c r="C44" s="20"/>
      <x:c r="D44" s="10"/>
      <x:c r="E44" s="19" t="str">
        <x:f>IF(COUNTA(B44:D44)=0,"",IF(COUNT(B44:D44)&lt;&gt;3,"Eingaben ergänzen",IF(OR(B44&lt;0,C44&lt;0,B44&gt;=1,C44&gt;=1,D44&lt;0),"Eingabe prüfen",IF(D44&gt;MOD(C44-B44,1)*1440,"Pause prüfen",MOD(C44-B44,1)*24-D44/60))))</x:f>
      </x:c>
      <x:c r="F44" s="18" t="n">
        <x:f>MONTH(A44)</x:f>
        <x:v>2</x:v>
      </x:c>
      <x:c r="G44" s="10"/>
      <x:c r="H44" s="4"/>
      <x:c r="I44" s="4"/>
      <x:c r="J44" s="4"/>
      <x:c r="K44" s="4"/>
    </x:row>
    <x:row r="45" ht="24" customHeight="1">
      <x:c r="A45" s="17" t="n">
        <x:f>DATE(2027,1,1)+38</x:f>
        <x:v>46426</x:v>
      </x:c>
      <x:c r="B45" s="20"/>
      <x:c r="C45" s="20"/>
      <x:c r="D45" s="10"/>
      <x:c r="E45" s="19" t="str">
        <x:f>IF(COUNTA(B45:D45)=0,"",IF(COUNT(B45:D45)&lt;&gt;3,"Eingaben ergänzen",IF(OR(B45&lt;0,C45&lt;0,B45&gt;=1,C45&gt;=1,D45&lt;0),"Eingabe prüfen",IF(D45&gt;MOD(C45-B45,1)*1440,"Pause prüfen",MOD(C45-B45,1)*24-D45/60))))</x:f>
      </x:c>
      <x:c r="F45" s="18" t="n">
        <x:f>MONTH(A45)</x:f>
        <x:v>2</x:v>
      </x:c>
      <x:c r="G45" s="10"/>
      <x:c r="H45" s="4"/>
      <x:c r="I45" s="4"/>
      <x:c r="J45" s="4"/>
      <x:c r="K45" s="4"/>
    </x:row>
    <x:row r="46" ht="24" customHeight="1">
      <x:c r="A46" s="17" t="n">
        <x:f>DATE(2027,1,1)+39</x:f>
        <x:v>46427</x:v>
      </x:c>
      <x:c r="B46" s="20"/>
      <x:c r="C46" s="20"/>
      <x:c r="D46" s="10"/>
      <x:c r="E46" s="19" t="str">
        <x:f>IF(COUNTA(B46:D46)=0,"",IF(COUNT(B46:D46)&lt;&gt;3,"Eingaben ergänzen",IF(OR(B46&lt;0,C46&lt;0,B46&gt;=1,C46&gt;=1,D46&lt;0),"Eingabe prüfen",IF(D46&gt;MOD(C46-B46,1)*1440,"Pause prüfen",MOD(C46-B46,1)*24-D46/60))))</x:f>
      </x:c>
      <x:c r="F46" s="18" t="n">
        <x:f>MONTH(A46)</x:f>
        <x:v>2</x:v>
      </x:c>
      <x:c r="G46" s="10"/>
      <x:c r="H46" s="4"/>
      <x:c r="I46" s="4"/>
      <x:c r="J46" s="4"/>
      <x:c r="K46" s="4"/>
    </x:row>
    <x:row r="47" ht="24" customHeight="1">
      <x:c r="A47" s="17" t="n">
        <x:f>DATE(2027,1,1)+40</x:f>
        <x:v>46428</x:v>
      </x:c>
      <x:c r="B47" s="20"/>
      <x:c r="C47" s="20"/>
      <x:c r="D47" s="10"/>
      <x:c r="E47" s="19" t="str">
        <x:f>IF(COUNTA(B47:D47)=0,"",IF(COUNT(B47:D47)&lt;&gt;3,"Eingaben ergänzen",IF(OR(B47&lt;0,C47&lt;0,B47&gt;=1,C47&gt;=1,D47&lt;0),"Eingabe prüfen",IF(D47&gt;MOD(C47-B47,1)*1440,"Pause prüfen",MOD(C47-B47,1)*24-D47/60))))</x:f>
      </x:c>
      <x:c r="F47" s="18" t="n">
        <x:f>MONTH(A47)</x:f>
        <x:v>2</x:v>
      </x:c>
      <x:c r="G47" s="10"/>
      <x:c r="H47" s="4"/>
      <x:c r="I47" s="4"/>
      <x:c r="J47" s="4"/>
      <x:c r="K47" s="4"/>
    </x:row>
    <x:row r="48" ht="24" customHeight="1">
      <x:c r="A48" s="17" t="n">
        <x:f>DATE(2027,1,1)+41</x:f>
        <x:v>46429</x:v>
      </x:c>
      <x:c r="B48" s="20"/>
      <x:c r="C48" s="20"/>
      <x:c r="D48" s="10"/>
      <x:c r="E48" s="19" t="str">
        <x:f>IF(COUNTA(B48:D48)=0,"",IF(COUNT(B48:D48)&lt;&gt;3,"Eingaben ergänzen",IF(OR(B48&lt;0,C48&lt;0,B48&gt;=1,C48&gt;=1,D48&lt;0),"Eingabe prüfen",IF(D48&gt;MOD(C48-B48,1)*1440,"Pause prüfen",MOD(C48-B48,1)*24-D48/60))))</x:f>
      </x:c>
      <x:c r="F48" s="18" t="n">
        <x:f>MONTH(A48)</x:f>
        <x:v>2</x:v>
      </x:c>
      <x:c r="G48" s="10"/>
      <x:c r="H48" s="4"/>
      <x:c r="I48" s="4"/>
      <x:c r="J48" s="4"/>
      <x:c r="K48" s="4"/>
    </x:row>
    <x:row r="49" ht="24" customHeight="1">
      <x:c r="A49" s="17" t="n">
        <x:f>DATE(2027,1,1)+42</x:f>
        <x:v>46430</x:v>
      </x:c>
      <x:c r="B49" s="20"/>
      <x:c r="C49" s="20"/>
      <x:c r="D49" s="10"/>
      <x:c r="E49" s="19" t="str">
        <x:f>IF(COUNTA(B49:D49)=0,"",IF(COUNT(B49:D49)&lt;&gt;3,"Eingaben ergänzen",IF(OR(B49&lt;0,C49&lt;0,B49&gt;=1,C49&gt;=1,D49&lt;0),"Eingabe prüfen",IF(D49&gt;MOD(C49-B49,1)*1440,"Pause prüfen",MOD(C49-B49,1)*24-D49/60))))</x:f>
      </x:c>
      <x:c r="F49" s="18" t="n">
        <x:f>MONTH(A49)</x:f>
        <x:v>2</x:v>
      </x:c>
      <x:c r="G49" s="10"/>
      <x:c r="H49" s="4"/>
      <x:c r="I49" s="4"/>
      <x:c r="J49" s="4"/>
      <x:c r="K49" s="4"/>
    </x:row>
    <x:row r="50" ht="24" customHeight="1">
      <x:c r="A50" s="17" t="n">
        <x:f>DATE(2027,1,1)+43</x:f>
        <x:v>46431</x:v>
      </x:c>
      <x:c r="B50" s="20"/>
      <x:c r="C50" s="20"/>
      <x:c r="D50" s="10"/>
      <x:c r="E50" s="19" t="str">
        <x:f>IF(COUNTA(B50:D50)=0,"",IF(COUNT(B50:D50)&lt;&gt;3,"Eingaben ergänzen",IF(OR(B50&lt;0,C50&lt;0,B50&gt;=1,C50&gt;=1,D50&lt;0),"Eingabe prüfen",IF(D50&gt;MOD(C50-B50,1)*1440,"Pause prüfen",MOD(C50-B50,1)*24-D50/60))))</x:f>
      </x:c>
      <x:c r="F50" s="18" t="n">
        <x:f>MONTH(A50)</x:f>
        <x:v>2</x:v>
      </x:c>
      <x:c r="G50" s="10"/>
      <x:c r="H50" s="4"/>
      <x:c r="I50" s="4"/>
      <x:c r="J50" s="4"/>
      <x:c r="K50" s="4"/>
    </x:row>
    <x:row r="51" ht="24" customHeight="1">
      <x:c r="A51" s="17" t="n">
        <x:f>DATE(2027,1,1)+44</x:f>
        <x:v>46432</x:v>
      </x:c>
      <x:c r="B51" s="20"/>
      <x:c r="C51" s="20"/>
      <x:c r="D51" s="10"/>
      <x:c r="E51" s="19" t="str">
        <x:f>IF(COUNTA(B51:D51)=0,"",IF(COUNT(B51:D51)&lt;&gt;3,"Eingaben ergänzen",IF(OR(B51&lt;0,C51&lt;0,B51&gt;=1,C51&gt;=1,D51&lt;0),"Eingabe prüfen",IF(D51&gt;MOD(C51-B51,1)*1440,"Pause prüfen",MOD(C51-B51,1)*24-D51/60))))</x:f>
      </x:c>
      <x:c r="F51" s="18" t="n">
        <x:f>MONTH(A51)</x:f>
        <x:v>2</x:v>
      </x:c>
      <x:c r="G51" s="10"/>
      <x:c r="H51" s="4"/>
      <x:c r="I51" s="4"/>
      <x:c r="J51" s="4"/>
      <x:c r="K51" s="4"/>
    </x:row>
    <x:row r="52" ht="24" customHeight="1">
      <x:c r="A52" s="17" t="n">
        <x:f>DATE(2027,1,1)+45</x:f>
        <x:v>46433</x:v>
      </x:c>
      <x:c r="B52" s="20"/>
      <x:c r="C52" s="20"/>
      <x:c r="D52" s="10"/>
      <x:c r="E52" s="19" t="str">
        <x:f>IF(COUNTA(B52:D52)=0,"",IF(COUNT(B52:D52)&lt;&gt;3,"Eingaben ergänzen",IF(OR(B52&lt;0,C52&lt;0,B52&gt;=1,C52&gt;=1,D52&lt;0),"Eingabe prüfen",IF(D52&gt;MOD(C52-B52,1)*1440,"Pause prüfen",MOD(C52-B52,1)*24-D52/60))))</x:f>
      </x:c>
      <x:c r="F52" s="18" t="n">
        <x:f>MONTH(A52)</x:f>
        <x:v>2</x:v>
      </x:c>
      <x:c r="G52" s="10"/>
      <x:c r="H52" s="4"/>
      <x:c r="I52" s="4"/>
      <x:c r="J52" s="4"/>
      <x:c r="K52" s="4"/>
    </x:row>
    <x:row r="53" ht="24" customHeight="1">
      <x:c r="A53" s="17" t="n">
        <x:f>DATE(2027,1,1)+46</x:f>
        <x:v>46434</x:v>
      </x:c>
      <x:c r="B53" s="20"/>
      <x:c r="C53" s="20"/>
      <x:c r="D53" s="10"/>
      <x:c r="E53" s="19" t="str">
        <x:f>IF(COUNTA(B53:D53)=0,"",IF(COUNT(B53:D53)&lt;&gt;3,"Eingaben ergänzen",IF(OR(B53&lt;0,C53&lt;0,B53&gt;=1,C53&gt;=1,D53&lt;0),"Eingabe prüfen",IF(D53&gt;MOD(C53-B53,1)*1440,"Pause prüfen",MOD(C53-B53,1)*24-D53/60))))</x:f>
      </x:c>
      <x:c r="F53" s="18" t="n">
        <x:f>MONTH(A53)</x:f>
        <x:v>2</x:v>
      </x:c>
      <x:c r="G53" s="10"/>
      <x:c r="H53" s="4"/>
      <x:c r="I53" s="4"/>
      <x:c r="J53" s="4"/>
      <x:c r="K53" s="4"/>
    </x:row>
    <x:row r="54" ht="24" customHeight="1">
      <x:c r="A54" s="17" t="n">
        <x:f>DATE(2027,1,1)+47</x:f>
        <x:v>46435</x:v>
      </x:c>
      <x:c r="B54" s="20"/>
      <x:c r="C54" s="20"/>
      <x:c r="D54" s="10"/>
      <x:c r="E54" s="19" t="str">
        <x:f>IF(COUNTA(B54:D54)=0,"",IF(COUNT(B54:D54)&lt;&gt;3,"Eingaben ergänzen",IF(OR(B54&lt;0,C54&lt;0,B54&gt;=1,C54&gt;=1,D54&lt;0),"Eingabe prüfen",IF(D54&gt;MOD(C54-B54,1)*1440,"Pause prüfen",MOD(C54-B54,1)*24-D54/60))))</x:f>
      </x:c>
      <x:c r="F54" s="18" t="n">
        <x:f>MONTH(A54)</x:f>
        <x:v>2</x:v>
      </x:c>
      <x:c r="G54" s="10"/>
      <x:c r="H54" s="4"/>
      <x:c r="I54" s="4"/>
      <x:c r="J54" s="4"/>
      <x:c r="K54" s="4"/>
    </x:row>
    <x:row r="55" ht="24" customHeight="1">
      <x:c r="A55" s="17" t="n">
        <x:f>DATE(2027,1,1)+48</x:f>
        <x:v>46436</x:v>
      </x:c>
      <x:c r="B55" s="20"/>
      <x:c r="C55" s="20"/>
      <x:c r="D55" s="10"/>
      <x:c r="E55" s="19" t="str">
        <x:f>IF(COUNTA(B55:D55)=0,"",IF(COUNT(B55:D55)&lt;&gt;3,"Eingaben ergänzen",IF(OR(B55&lt;0,C55&lt;0,B55&gt;=1,C55&gt;=1,D55&lt;0),"Eingabe prüfen",IF(D55&gt;MOD(C55-B55,1)*1440,"Pause prüfen",MOD(C55-B55,1)*24-D55/60))))</x:f>
      </x:c>
      <x:c r="F55" s="18" t="n">
        <x:f>MONTH(A55)</x:f>
        <x:v>2</x:v>
      </x:c>
      <x:c r="G55" s="10"/>
      <x:c r="H55" s="4"/>
      <x:c r="I55" s="4"/>
      <x:c r="J55" s="4"/>
      <x:c r="K55" s="4"/>
    </x:row>
    <x:row r="56" ht="24" customHeight="1">
      <x:c r="A56" s="17" t="n">
        <x:f>DATE(2027,1,1)+49</x:f>
        <x:v>46437</x:v>
      </x:c>
      <x:c r="B56" s="20"/>
      <x:c r="C56" s="20"/>
      <x:c r="D56" s="10"/>
      <x:c r="E56" s="19" t="str">
        <x:f>IF(COUNTA(B56:D56)=0,"",IF(COUNT(B56:D56)&lt;&gt;3,"Eingaben ergänzen",IF(OR(B56&lt;0,C56&lt;0,B56&gt;=1,C56&gt;=1,D56&lt;0),"Eingabe prüfen",IF(D56&gt;MOD(C56-B56,1)*1440,"Pause prüfen",MOD(C56-B56,1)*24-D56/60))))</x:f>
      </x:c>
      <x:c r="F56" s="18" t="n">
        <x:f>MONTH(A56)</x:f>
        <x:v>2</x:v>
      </x:c>
      <x:c r="G56" s="10"/>
      <x:c r="H56" s="4"/>
      <x:c r="I56" s="4"/>
      <x:c r="J56" s="4"/>
      <x:c r="K56" s="4"/>
    </x:row>
    <x:row r="57" ht="24" customHeight="1">
      <x:c r="A57" s="17" t="n">
        <x:f>DATE(2027,1,1)+50</x:f>
        <x:v>46438</x:v>
      </x:c>
      <x:c r="B57" s="20"/>
      <x:c r="C57" s="20"/>
      <x:c r="D57" s="10"/>
      <x:c r="E57" s="19" t="str">
        <x:f>IF(COUNTA(B57:D57)=0,"",IF(COUNT(B57:D57)&lt;&gt;3,"Eingaben ergänzen",IF(OR(B57&lt;0,C57&lt;0,B57&gt;=1,C57&gt;=1,D57&lt;0),"Eingabe prüfen",IF(D57&gt;MOD(C57-B57,1)*1440,"Pause prüfen",MOD(C57-B57,1)*24-D57/60))))</x:f>
      </x:c>
      <x:c r="F57" s="18" t="n">
        <x:f>MONTH(A57)</x:f>
        <x:v>2</x:v>
      </x:c>
      <x:c r="G57" s="10"/>
      <x:c r="H57" s="4"/>
      <x:c r="I57" s="4"/>
      <x:c r="J57" s="4"/>
      <x:c r="K57" s="4"/>
    </x:row>
    <x:row r="58" ht="24" customHeight="1">
      <x:c r="A58" s="17" t="n">
        <x:f>DATE(2027,1,1)+51</x:f>
        <x:v>46439</x:v>
      </x:c>
      <x:c r="B58" s="20"/>
      <x:c r="C58" s="20"/>
      <x:c r="D58" s="10"/>
      <x:c r="E58" s="19" t="str">
        <x:f>IF(COUNTA(B58:D58)=0,"",IF(COUNT(B58:D58)&lt;&gt;3,"Eingaben ergänzen",IF(OR(B58&lt;0,C58&lt;0,B58&gt;=1,C58&gt;=1,D58&lt;0),"Eingabe prüfen",IF(D58&gt;MOD(C58-B58,1)*1440,"Pause prüfen",MOD(C58-B58,1)*24-D58/60))))</x:f>
      </x:c>
      <x:c r="F58" s="18" t="n">
        <x:f>MONTH(A58)</x:f>
        <x:v>2</x:v>
      </x:c>
      <x:c r="G58" s="10"/>
      <x:c r="H58" s="4"/>
      <x:c r="I58" s="4"/>
      <x:c r="J58" s="4"/>
      <x:c r="K58" s="4"/>
    </x:row>
    <x:row r="59" ht="24" customHeight="1">
      <x:c r="A59" s="17" t="n">
        <x:f>DATE(2027,1,1)+52</x:f>
        <x:v>46440</x:v>
      </x:c>
      <x:c r="B59" s="20"/>
      <x:c r="C59" s="20"/>
      <x:c r="D59" s="10"/>
      <x:c r="E59" s="19" t="str">
        <x:f>IF(COUNTA(B59:D59)=0,"",IF(COUNT(B59:D59)&lt;&gt;3,"Eingaben ergänzen",IF(OR(B59&lt;0,C59&lt;0,B59&gt;=1,C59&gt;=1,D59&lt;0),"Eingabe prüfen",IF(D59&gt;MOD(C59-B59,1)*1440,"Pause prüfen",MOD(C59-B59,1)*24-D59/60))))</x:f>
      </x:c>
      <x:c r="F59" s="18" t="n">
        <x:f>MONTH(A59)</x:f>
        <x:v>2</x:v>
      </x:c>
      <x:c r="G59" s="10"/>
      <x:c r="H59" s="4"/>
      <x:c r="I59" s="4"/>
      <x:c r="J59" s="4"/>
      <x:c r="K59" s="4"/>
    </x:row>
    <x:row r="60" ht="24" customHeight="1">
      <x:c r="A60" s="17" t="n">
        <x:f>DATE(2027,1,1)+53</x:f>
        <x:v>46441</x:v>
      </x:c>
      <x:c r="B60" s="20"/>
      <x:c r="C60" s="20"/>
      <x:c r="D60" s="10"/>
      <x:c r="E60" s="19" t="str">
        <x:f>IF(COUNTA(B60:D60)=0,"",IF(COUNT(B60:D60)&lt;&gt;3,"Eingaben ergänzen",IF(OR(B60&lt;0,C60&lt;0,B60&gt;=1,C60&gt;=1,D60&lt;0),"Eingabe prüfen",IF(D60&gt;MOD(C60-B60,1)*1440,"Pause prüfen",MOD(C60-B60,1)*24-D60/60))))</x:f>
      </x:c>
      <x:c r="F60" s="18" t="n">
        <x:f>MONTH(A60)</x:f>
        <x:v>2</x:v>
      </x:c>
      <x:c r="G60" s="10"/>
      <x:c r="H60" s="4"/>
      <x:c r="I60" s="4"/>
      <x:c r="J60" s="4"/>
      <x:c r="K60" s="4"/>
    </x:row>
    <x:row r="61" ht="24" customHeight="1">
      <x:c r="A61" s="17" t="n">
        <x:f>DATE(2027,1,1)+54</x:f>
        <x:v>46442</x:v>
      </x:c>
      <x:c r="B61" s="20"/>
      <x:c r="C61" s="20"/>
      <x:c r="D61" s="10"/>
      <x:c r="E61" s="19" t="str">
        <x:f>IF(COUNTA(B61:D61)=0,"",IF(COUNT(B61:D61)&lt;&gt;3,"Eingaben ergänzen",IF(OR(B61&lt;0,C61&lt;0,B61&gt;=1,C61&gt;=1,D61&lt;0),"Eingabe prüfen",IF(D61&gt;MOD(C61-B61,1)*1440,"Pause prüfen",MOD(C61-B61,1)*24-D61/60))))</x:f>
      </x:c>
      <x:c r="F61" s="18" t="n">
        <x:f>MONTH(A61)</x:f>
        <x:v>2</x:v>
      </x:c>
      <x:c r="G61" s="10"/>
      <x:c r="H61" s="4"/>
      <x:c r="I61" s="4"/>
      <x:c r="J61" s="4"/>
      <x:c r="K61" s="4"/>
    </x:row>
    <x:row r="62" ht="24" customHeight="1">
      <x:c r="A62" s="17" t="n">
        <x:f>DATE(2027,1,1)+55</x:f>
        <x:v>46443</x:v>
      </x:c>
      <x:c r="B62" s="20"/>
      <x:c r="C62" s="20"/>
      <x:c r="D62" s="10"/>
      <x:c r="E62" s="19" t="str">
        <x:f>IF(COUNTA(B62:D62)=0,"",IF(COUNT(B62:D62)&lt;&gt;3,"Eingaben ergänzen",IF(OR(B62&lt;0,C62&lt;0,B62&gt;=1,C62&gt;=1,D62&lt;0),"Eingabe prüfen",IF(D62&gt;MOD(C62-B62,1)*1440,"Pause prüfen",MOD(C62-B62,1)*24-D62/60))))</x:f>
      </x:c>
      <x:c r="F62" s="18" t="n">
        <x:f>MONTH(A62)</x:f>
        <x:v>2</x:v>
      </x:c>
      <x:c r="G62" s="10"/>
      <x:c r="H62" s="4"/>
      <x:c r="I62" s="4"/>
      <x:c r="J62" s="4"/>
      <x:c r="K62" s="4"/>
    </x:row>
    <x:row r="63" ht="24" customHeight="1">
      <x:c r="A63" s="17" t="n">
        <x:f>DATE(2027,1,1)+56</x:f>
        <x:v>46444</x:v>
      </x:c>
      <x:c r="B63" s="20"/>
      <x:c r="C63" s="20"/>
      <x:c r="D63" s="10"/>
      <x:c r="E63" s="19" t="str">
        <x:f>IF(COUNTA(B63:D63)=0,"",IF(COUNT(B63:D63)&lt;&gt;3,"Eingaben ergänzen",IF(OR(B63&lt;0,C63&lt;0,B63&gt;=1,C63&gt;=1,D63&lt;0),"Eingabe prüfen",IF(D63&gt;MOD(C63-B63,1)*1440,"Pause prüfen",MOD(C63-B63,1)*24-D63/60))))</x:f>
      </x:c>
      <x:c r="F63" s="18" t="n">
        <x:f>MONTH(A63)</x:f>
        <x:v>2</x:v>
      </x:c>
      <x:c r="G63" s="10"/>
      <x:c r="H63" s="4"/>
      <x:c r="I63" s="4"/>
      <x:c r="J63" s="4"/>
      <x:c r="K63" s="4"/>
    </x:row>
    <x:row r="64" ht="24" customHeight="1">
      <x:c r="A64" s="17" t="n">
        <x:f>DATE(2027,1,1)+57</x:f>
        <x:v>46445</x:v>
      </x:c>
      <x:c r="B64" s="20"/>
      <x:c r="C64" s="20"/>
      <x:c r="D64" s="10"/>
      <x:c r="E64" s="19" t="str">
        <x:f>IF(COUNTA(B64:D64)=0,"",IF(COUNT(B64:D64)&lt;&gt;3,"Eingaben ergänzen",IF(OR(B64&lt;0,C64&lt;0,B64&gt;=1,C64&gt;=1,D64&lt;0),"Eingabe prüfen",IF(D64&gt;MOD(C64-B64,1)*1440,"Pause prüfen",MOD(C64-B64,1)*24-D64/60))))</x:f>
      </x:c>
      <x:c r="F64" s="18" t="n">
        <x:f>MONTH(A64)</x:f>
        <x:v>2</x:v>
      </x:c>
      <x:c r="G64" s="10"/>
      <x:c r="H64" s="4"/>
      <x:c r="I64" s="4"/>
      <x:c r="J64" s="4"/>
      <x:c r="K64" s="4"/>
    </x:row>
    <x:row r="65" ht="24" customHeight="1">
      <x:c r="A65" s="17" t="n">
        <x:f>DATE(2027,1,1)+58</x:f>
        <x:v>46446</x:v>
      </x:c>
      <x:c r="B65" s="20"/>
      <x:c r="C65" s="20"/>
      <x:c r="D65" s="10"/>
      <x:c r="E65" s="19" t="str">
        <x:f>IF(COUNTA(B65:D65)=0,"",IF(COUNT(B65:D65)&lt;&gt;3,"Eingaben ergänzen",IF(OR(B65&lt;0,C65&lt;0,B65&gt;=1,C65&gt;=1,D65&lt;0),"Eingabe prüfen",IF(D65&gt;MOD(C65-B65,1)*1440,"Pause prüfen",MOD(C65-B65,1)*24-D65/60))))</x:f>
      </x:c>
      <x:c r="F65" s="18" t="n">
        <x:f>MONTH(A65)</x:f>
        <x:v>2</x:v>
      </x:c>
      <x:c r="G65" s="10"/>
      <x:c r="H65" s="4"/>
      <x:c r="I65" s="4"/>
      <x:c r="J65" s="4"/>
      <x:c r="K65" s="4"/>
    </x:row>
    <x:row r="66" ht="24" customHeight="1">
      <x:c r="A66" s="17" t="n">
        <x:f>DATE(2027,1,1)+59</x:f>
        <x:v>46447</x:v>
      </x:c>
      <x:c r="B66" s="20"/>
      <x:c r="C66" s="20"/>
      <x:c r="D66" s="10"/>
      <x:c r="E66" s="19" t="str">
        <x:f>IF(COUNTA(B66:D66)=0,"",IF(COUNT(B66:D66)&lt;&gt;3,"Eingaben ergänzen",IF(OR(B66&lt;0,C66&lt;0,B66&gt;=1,C66&gt;=1,D66&lt;0),"Eingabe prüfen",IF(D66&gt;MOD(C66-B66,1)*1440,"Pause prüfen",MOD(C66-B66,1)*24-D66/60))))</x:f>
      </x:c>
      <x:c r="F66" s="18" t="n">
        <x:f>MONTH(A66)</x:f>
        <x:v>3</x:v>
      </x:c>
      <x:c r="G66" s="10"/>
      <x:c r="H66" s="4"/>
      <x:c r="I66" s="4"/>
      <x:c r="J66" s="4"/>
      <x:c r="K66" s="4"/>
    </x:row>
    <x:row r="67" ht="24" customHeight="1">
      <x:c r="A67" s="17" t="n">
        <x:f>DATE(2027,1,1)+60</x:f>
        <x:v>46448</x:v>
      </x:c>
      <x:c r="B67" s="20"/>
      <x:c r="C67" s="20"/>
      <x:c r="D67" s="10"/>
      <x:c r="E67" s="19" t="str">
        <x:f>IF(COUNTA(B67:D67)=0,"",IF(COUNT(B67:D67)&lt;&gt;3,"Eingaben ergänzen",IF(OR(B67&lt;0,C67&lt;0,B67&gt;=1,C67&gt;=1,D67&lt;0),"Eingabe prüfen",IF(D67&gt;MOD(C67-B67,1)*1440,"Pause prüfen",MOD(C67-B67,1)*24-D67/60))))</x:f>
      </x:c>
      <x:c r="F67" s="18" t="n">
        <x:f>MONTH(A67)</x:f>
        <x:v>3</x:v>
      </x:c>
      <x:c r="G67" s="10"/>
      <x:c r="H67" s="4"/>
      <x:c r="I67" s="4"/>
      <x:c r="J67" s="4"/>
      <x:c r="K67" s="4"/>
    </x:row>
    <x:row r="68" ht="24" customHeight="1">
      <x:c r="A68" s="17" t="n">
        <x:f>DATE(2027,1,1)+61</x:f>
        <x:v>46449</x:v>
      </x:c>
      <x:c r="B68" s="20"/>
      <x:c r="C68" s="20"/>
      <x:c r="D68" s="10"/>
      <x:c r="E68" s="19" t="str">
        <x:f>IF(COUNTA(B68:D68)=0,"",IF(COUNT(B68:D68)&lt;&gt;3,"Eingaben ergänzen",IF(OR(B68&lt;0,C68&lt;0,B68&gt;=1,C68&gt;=1,D68&lt;0),"Eingabe prüfen",IF(D68&gt;MOD(C68-B68,1)*1440,"Pause prüfen",MOD(C68-B68,1)*24-D68/60))))</x:f>
      </x:c>
      <x:c r="F68" s="18" t="n">
        <x:f>MONTH(A68)</x:f>
        <x:v>3</x:v>
      </x:c>
      <x:c r="G68" s="10"/>
      <x:c r="H68" s="4"/>
      <x:c r="I68" s="4"/>
      <x:c r="J68" s="4"/>
      <x:c r="K68" s="4"/>
    </x:row>
    <x:row r="69" ht="24" customHeight="1">
      <x:c r="A69" s="17" t="n">
        <x:f>DATE(2027,1,1)+62</x:f>
        <x:v>46450</x:v>
      </x:c>
      <x:c r="B69" s="20"/>
      <x:c r="C69" s="20"/>
      <x:c r="D69" s="10"/>
      <x:c r="E69" s="19" t="str">
        <x:f>IF(COUNTA(B69:D69)=0,"",IF(COUNT(B69:D69)&lt;&gt;3,"Eingaben ergänzen",IF(OR(B69&lt;0,C69&lt;0,B69&gt;=1,C69&gt;=1,D69&lt;0),"Eingabe prüfen",IF(D69&gt;MOD(C69-B69,1)*1440,"Pause prüfen",MOD(C69-B69,1)*24-D69/60))))</x:f>
      </x:c>
      <x:c r="F69" s="18" t="n">
        <x:f>MONTH(A69)</x:f>
        <x:v>3</x:v>
      </x:c>
      <x:c r="G69" s="10"/>
      <x:c r="H69" s="4"/>
      <x:c r="I69" s="4"/>
      <x:c r="J69" s="4"/>
      <x:c r="K69" s="4"/>
    </x:row>
    <x:row r="70" ht="24" customHeight="1">
      <x:c r="A70" s="17" t="n">
        <x:f>DATE(2027,1,1)+63</x:f>
        <x:v>46451</x:v>
      </x:c>
      <x:c r="B70" s="20"/>
      <x:c r="C70" s="20"/>
      <x:c r="D70" s="10"/>
      <x:c r="E70" s="19" t="str">
        <x:f>IF(COUNTA(B70:D70)=0,"",IF(COUNT(B70:D70)&lt;&gt;3,"Eingaben ergänzen",IF(OR(B70&lt;0,C70&lt;0,B70&gt;=1,C70&gt;=1,D70&lt;0),"Eingabe prüfen",IF(D70&gt;MOD(C70-B70,1)*1440,"Pause prüfen",MOD(C70-B70,1)*24-D70/60))))</x:f>
      </x:c>
      <x:c r="F70" s="18" t="n">
        <x:f>MONTH(A70)</x:f>
        <x:v>3</x:v>
      </x:c>
      <x:c r="G70" s="10"/>
      <x:c r="H70" s="4"/>
      <x:c r="I70" s="4"/>
      <x:c r="J70" s="4"/>
      <x:c r="K70" s="4"/>
    </x:row>
    <x:row r="71" ht="24" customHeight="1">
      <x:c r="A71" s="17" t="n">
        <x:f>DATE(2027,1,1)+64</x:f>
        <x:v>46452</x:v>
      </x:c>
      <x:c r="B71" s="20"/>
      <x:c r="C71" s="20"/>
      <x:c r="D71" s="10"/>
      <x:c r="E71" s="19" t="str">
        <x:f>IF(COUNTA(B71:D71)=0,"",IF(COUNT(B71:D71)&lt;&gt;3,"Eingaben ergänzen",IF(OR(B71&lt;0,C71&lt;0,B71&gt;=1,C71&gt;=1,D71&lt;0),"Eingabe prüfen",IF(D71&gt;MOD(C71-B71,1)*1440,"Pause prüfen",MOD(C71-B71,1)*24-D71/60))))</x:f>
      </x:c>
      <x:c r="F71" s="18" t="n">
        <x:f>MONTH(A71)</x:f>
        <x:v>3</x:v>
      </x:c>
      <x:c r="G71" s="10"/>
      <x:c r="H71" s="4"/>
      <x:c r="I71" s="4"/>
      <x:c r="J71" s="4"/>
      <x:c r="K71" s="4"/>
    </x:row>
    <x:row r="72" ht="24" customHeight="1">
      <x:c r="A72" s="17" t="n">
        <x:f>DATE(2027,1,1)+65</x:f>
        <x:v>46453</x:v>
      </x:c>
      <x:c r="B72" s="20"/>
      <x:c r="C72" s="20"/>
      <x:c r="D72" s="10"/>
      <x:c r="E72" s="19" t="str">
        <x:f>IF(COUNTA(B72:D72)=0,"",IF(COUNT(B72:D72)&lt;&gt;3,"Eingaben ergänzen",IF(OR(B72&lt;0,C72&lt;0,B72&gt;=1,C72&gt;=1,D72&lt;0),"Eingabe prüfen",IF(D72&gt;MOD(C72-B72,1)*1440,"Pause prüfen",MOD(C72-B72,1)*24-D72/60))))</x:f>
      </x:c>
      <x:c r="F72" s="18" t="n">
        <x:f>MONTH(A72)</x:f>
        <x:v>3</x:v>
      </x:c>
      <x:c r="G72" s="10"/>
      <x:c r="H72" s="4"/>
      <x:c r="I72" s="4"/>
      <x:c r="J72" s="4"/>
      <x:c r="K72" s="4"/>
    </x:row>
    <x:row r="73" ht="24" customHeight="1">
      <x:c r="A73" s="17" t="n">
        <x:f>DATE(2027,1,1)+66</x:f>
        <x:v>46454</x:v>
      </x:c>
      <x:c r="B73" s="20"/>
      <x:c r="C73" s="20"/>
      <x:c r="D73" s="10"/>
      <x:c r="E73" s="19" t="str">
        <x:f>IF(COUNTA(B73:D73)=0,"",IF(COUNT(B73:D73)&lt;&gt;3,"Eingaben ergänzen",IF(OR(B73&lt;0,C73&lt;0,B73&gt;=1,C73&gt;=1,D73&lt;0),"Eingabe prüfen",IF(D73&gt;MOD(C73-B73,1)*1440,"Pause prüfen",MOD(C73-B73,1)*24-D73/60))))</x:f>
      </x:c>
      <x:c r="F73" s="18" t="n">
        <x:f>MONTH(A73)</x:f>
        <x:v>3</x:v>
      </x:c>
      <x:c r="G73" s="10"/>
      <x:c r="H73" s="4"/>
      <x:c r="I73" s="4"/>
      <x:c r="J73" s="4"/>
      <x:c r="K73" s="4"/>
    </x:row>
    <x:row r="74" ht="24" customHeight="1">
      <x:c r="A74" s="17" t="n">
        <x:f>DATE(2027,1,1)+67</x:f>
        <x:v>46455</x:v>
      </x:c>
      <x:c r="B74" s="20"/>
      <x:c r="C74" s="20"/>
      <x:c r="D74" s="10"/>
      <x:c r="E74" s="19" t="str">
        <x:f>IF(COUNTA(B74:D74)=0,"",IF(COUNT(B74:D74)&lt;&gt;3,"Eingaben ergänzen",IF(OR(B74&lt;0,C74&lt;0,B74&gt;=1,C74&gt;=1,D74&lt;0),"Eingabe prüfen",IF(D74&gt;MOD(C74-B74,1)*1440,"Pause prüfen",MOD(C74-B74,1)*24-D74/60))))</x:f>
      </x:c>
      <x:c r="F74" s="18" t="n">
        <x:f>MONTH(A74)</x:f>
        <x:v>3</x:v>
      </x:c>
      <x:c r="G74" s="10"/>
      <x:c r="H74" s="4"/>
      <x:c r="I74" s="4"/>
      <x:c r="J74" s="4"/>
      <x:c r="K74" s="4"/>
    </x:row>
    <x:row r="75" ht="24" customHeight="1">
      <x:c r="A75" s="17" t="n">
        <x:f>DATE(2027,1,1)+68</x:f>
        <x:v>46456</x:v>
      </x:c>
      <x:c r="B75" s="20"/>
      <x:c r="C75" s="20"/>
      <x:c r="D75" s="10"/>
      <x:c r="E75" s="19" t="str">
        <x:f>IF(COUNTA(B75:D75)=0,"",IF(COUNT(B75:D75)&lt;&gt;3,"Eingaben ergänzen",IF(OR(B75&lt;0,C75&lt;0,B75&gt;=1,C75&gt;=1,D75&lt;0),"Eingabe prüfen",IF(D75&gt;MOD(C75-B75,1)*1440,"Pause prüfen",MOD(C75-B75,1)*24-D75/60))))</x:f>
      </x:c>
      <x:c r="F75" s="18" t="n">
        <x:f>MONTH(A75)</x:f>
        <x:v>3</x:v>
      </x:c>
      <x:c r="G75" s="10"/>
      <x:c r="H75" s="4"/>
      <x:c r="I75" s="4"/>
      <x:c r="J75" s="4"/>
      <x:c r="K75" s="4"/>
    </x:row>
    <x:row r="76" ht="24" customHeight="1">
      <x:c r="A76" s="17" t="n">
        <x:f>DATE(2027,1,1)+69</x:f>
        <x:v>46457</x:v>
      </x:c>
      <x:c r="B76" s="20"/>
      <x:c r="C76" s="20"/>
      <x:c r="D76" s="10"/>
      <x:c r="E76" s="19" t="str">
        <x:f>IF(COUNTA(B76:D76)=0,"",IF(COUNT(B76:D76)&lt;&gt;3,"Eingaben ergänzen",IF(OR(B76&lt;0,C76&lt;0,B76&gt;=1,C76&gt;=1,D76&lt;0),"Eingabe prüfen",IF(D76&gt;MOD(C76-B76,1)*1440,"Pause prüfen",MOD(C76-B76,1)*24-D76/60))))</x:f>
      </x:c>
      <x:c r="F76" s="18" t="n">
        <x:f>MONTH(A76)</x:f>
        <x:v>3</x:v>
      </x:c>
      <x:c r="G76" s="10"/>
      <x:c r="H76" s="4"/>
      <x:c r="I76" s="4"/>
      <x:c r="J76" s="4"/>
      <x:c r="K76" s="4"/>
    </x:row>
    <x:row r="77" ht="24" customHeight="1">
      <x:c r="A77" s="17" t="n">
        <x:f>DATE(2027,1,1)+70</x:f>
        <x:v>46458</x:v>
      </x:c>
      <x:c r="B77" s="20"/>
      <x:c r="C77" s="20"/>
      <x:c r="D77" s="10"/>
      <x:c r="E77" s="19" t="str">
        <x:f>IF(COUNTA(B77:D77)=0,"",IF(COUNT(B77:D77)&lt;&gt;3,"Eingaben ergänzen",IF(OR(B77&lt;0,C77&lt;0,B77&gt;=1,C77&gt;=1,D77&lt;0),"Eingabe prüfen",IF(D77&gt;MOD(C77-B77,1)*1440,"Pause prüfen",MOD(C77-B77,1)*24-D77/60))))</x:f>
      </x:c>
      <x:c r="F77" s="18" t="n">
        <x:f>MONTH(A77)</x:f>
        <x:v>3</x:v>
      </x:c>
      <x:c r="G77" s="10"/>
      <x:c r="H77" s="4"/>
      <x:c r="I77" s="4"/>
      <x:c r="J77" s="4"/>
      <x:c r="K77" s="4"/>
    </x:row>
    <x:row r="78" ht="24" customHeight="1">
      <x:c r="A78" s="17" t="n">
        <x:f>DATE(2027,1,1)+71</x:f>
        <x:v>46459</x:v>
      </x:c>
      <x:c r="B78" s="20"/>
      <x:c r="C78" s="20"/>
      <x:c r="D78" s="10"/>
      <x:c r="E78" s="19" t="str">
        <x:f>IF(COUNTA(B78:D78)=0,"",IF(COUNT(B78:D78)&lt;&gt;3,"Eingaben ergänzen",IF(OR(B78&lt;0,C78&lt;0,B78&gt;=1,C78&gt;=1,D78&lt;0),"Eingabe prüfen",IF(D78&gt;MOD(C78-B78,1)*1440,"Pause prüfen",MOD(C78-B78,1)*24-D78/60))))</x:f>
      </x:c>
      <x:c r="F78" s="18" t="n">
        <x:f>MONTH(A78)</x:f>
        <x:v>3</x:v>
      </x:c>
      <x:c r="G78" s="10"/>
      <x:c r="H78" s="4"/>
      <x:c r="I78" s="4"/>
      <x:c r="J78" s="4"/>
      <x:c r="K78" s="4"/>
    </x:row>
    <x:row r="79" ht="24" customHeight="1">
      <x:c r="A79" s="17" t="n">
        <x:f>DATE(2027,1,1)+72</x:f>
        <x:v>46460</x:v>
      </x:c>
      <x:c r="B79" s="20"/>
      <x:c r="C79" s="20"/>
      <x:c r="D79" s="10"/>
      <x:c r="E79" s="19" t="str">
        <x:f>IF(COUNTA(B79:D79)=0,"",IF(COUNT(B79:D79)&lt;&gt;3,"Eingaben ergänzen",IF(OR(B79&lt;0,C79&lt;0,B79&gt;=1,C79&gt;=1,D79&lt;0),"Eingabe prüfen",IF(D79&gt;MOD(C79-B79,1)*1440,"Pause prüfen",MOD(C79-B79,1)*24-D79/60))))</x:f>
      </x:c>
      <x:c r="F79" s="18" t="n">
        <x:f>MONTH(A79)</x:f>
        <x:v>3</x:v>
      </x:c>
      <x:c r="G79" s="10"/>
      <x:c r="H79" s="4"/>
      <x:c r="I79" s="4"/>
      <x:c r="J79" s="4"/>
      <x:c r="K79" s="4"/>
    </x:row>
    <x:row r="80" ht="24" customHeight="1">
      <x:c r="A80" s="17" t="n">
        <x:f>DATE(2027,1,1)+73</x:f>
        <x:v>46461</x:v>
      </x:c>
      <x:c r="B80" s="20"/>
      <x:c r="C80" s="20"/>
      <x:c r="D80" s="10"/>
      <x:c r="E80" s="19" t="str">
        <x:f>IF(COUNTA(B80:D80)=0,"",IF(COUNT(B80:D80)&lt;&gt;3,"Eingaben ergänzen",IF(OR(B80&lt;0,C80&lt;0,B80&gt;=1,C80&gt;=1,D80&lt;0),"Eingabe prüfen",IF(D80&gt;MOD(C80-B80,1)*1440,"Pause prüfen",MOD(C80-B80,1)*24-D80/60))))</x:f>
      </x:c>
      <x:c r="F80" s="18" t="n">
        <x:f>MONTH(A80)</x:f>
        <x:v>3</x:v>
      </x:c>
      <x:c r="G80" s="10"/>
      <x:c r="H80" s="4"/>
      <x:c r="I80" s="4"/>
      <x:c r="J80" s="4"/>
      <x:c r="K80" s="4"/>
    </x:row>
    <x:row r="81" ht="24" customHeight="1">
      <x:c r="A81" s="17" t="n">
        <x:f>DATE(2027,1,1)+74</x:f>
        <x:v>46462</x:v>
      </x:c>
      <x:c r="B81" s="20"/>
      <x:c r="C81" s="20"/>
      <x:c r="D81" s="10"/>
      <x:c r="E81" s="19" t="str">
        <x:f>IF(COUNTA(B81:D81)=0,"",IF(COUNT(B81:D81)&lt;&gt;3,"Eingaben ergänzen",IF(OR(B81&lt;0,C81&lt;0,B81&gt;=1,C81&gt;=1,D81&lt;0),"Eingabe prüfen",IF(D81&gt;MOD(C81-B81,1)*1440,"Pause prüfen",MOD(C81-B81,1)*24-D81/60))))</x:f>
      </x:c>
      <x:c r="F81" s="18" t="n">
        <x:f>MONTH(A81)</x:f>
        <x:v>3</x:v>
      </x:c>
      <x:c r="G81" s="10"/>
      <x:c r="H81" s="4"/>
      <x:c r="I81" s="4"/>
      <x:c r="J81" s="4"/>
      <x:c r="K81" s="4"/>
    </x:row>
    <x:row r="82" ht="24" customHeight="1">
      <x:c r="A82" s="17" t="n">
        <x:f>DATE(2027,1,1)+75</x:f>
        <x:v>46463</x:v>
      </x:c>
      <x:c r="B82" s="20"/>
      <x:c r="C82" s="20"/>
      <x:c r="D82" s="10"/>
      <x:c r="E82" s="19" t="str">
        <x:f>IF(COUNTA(B82:D82)=0,"",IF(COUNT(B82:D82)&lt;&gt;3,"Eingaben ergänzen",IF(OR(B82&lt;0,C82&lt;0,B82&gt;=1,C82&gt;=1,D82&lt;0),"Eingabe prüfen",IF(D82&gt;MOD(C82-B82,1)*1440,"Pause prüfen",MOD(C82-B82,1)*24-D82/60))))</x:f>
      </x:c>
      <x:c r="F82" s="18" t="n">
        <x:f>MONTH(A82)</x:f>
        <x:v>3</x:v>
      </x:c>
      <x:c r="G82" s="10"/>
      <x:c r="H82" s="4"/>
      <x:c r="I82" s="4"/>
      <x:c r="J82" s="4"/>
      <x:c r="K82" s="4"/>
    </x:row>
    <x:row r="83" ht="24" customHeight="1">
      <x:c r="A83" s="17" t="n">
        <x:f>DATE(2027,1,1)+76</x:f>
        <x:v>46464</x:v>
      </x:c>
      <x:c r="B83" s="20"/>
      <x:c r="C83" s="20"/>
      <x:c r="D83" s="10"/>
      <x:c r="E83" s="19" t="str">
        <x:f>IF(COUNTA(B83:D83)=0,"",IF(COUNT(B83:D83)&lt;&gt;3,"Eingaben ergänzen",IF(OR(B83&lt;0,C83&lt;0,B83&gt;=1,C83&gt;=1,D83&lt;0),"Eingabe prüfen",IF(D83&gt;MOD(C83-B83,1)*1440,"Pause prüfen",MOD(C83-B83,1)*24-D83/60))))</x:f>
      </x:c>
      <x:c r="F83" s="18" t="n">
        <x:f>MONTH(A83)</x:f>
        <x:v>3</x:v>
      </x:c>
      <x:c r="G83" s="10"/>
      <x:c r="H83" s="4"/>
      <x:c r="I83" s="4"/>
      <x:c r="J83" s="4"/>
      <x:c r="K83" s="4"/>
    </x:row>
    <x:row r="84" ht="24" customHeight="1">
      <x:c r="A84" s="17" t="n">
        <x:f>DATE(2027,1,1)+77</x:f>
        <x:v>46465</x:v>
      </x:c>
      <x:c r="B84" s="20"/>
      <x:c r="C84" s="20"/>
      <x:c r="D84" s="10"/>
      <x:c r="E84" s="19" t="str">
        <x:f>IF(COUNTA(B84:D84)=0,"",IF(COUNT(B84:D84)&lt;&gt;3,"Eingaben ergänzen",IF(OR(B84&lt;0,C84&lt;0,B84&gt;=1,C84&gt;=1,D84&lt;0),"Eingabe prüfen",IF(D84&gt;MOD(C84-B84,1)*1440,"Pause prüfen",MOD(C84-B84,1)*24-D84/60))))</x:f>
      </x:c>
      <x:c r="F84" s="18" t="n">
        <x:f>MONTH(A84)</x:f>
        <x:v>3</x:v>
      </x:c>
      <x:c r="G84" s="10"/>
      <x:c r="H84" s="4"/>
      <x:c r="I84" s="4"/>
      <x:c r="J84" s="4"/>
      <x:c r="K84" s="4"/>
    </x:row>
    <x:row r="85" ht="24" customHeight="1">
      <x:c r="A85" s="17" t="n">
        <x:f>DATE(2027,1,1)+78</x:f>
        <x:v>46466</x:v>
      </x:c>
      <x:c r="B85" s="20"/>
      <x:c r="C85" s="20"/>
      <x:c r="D85" s="10"/>
      <x:c r="E85" s="19" t="str">
        <x:f>IF(COUNTA(B85:D85)=0,"",IF(COUNT(B85:D85)&lt;&gt;3,"Eingaben ergänzen",IF(OR(B85&lt;0,C85&lt;0,B85&gt;=1,C85&gt;=1,D85&lt;0),"Eingabe prüfen",IF(D85&gt;MOD(C85-B85,1)*1440,"Pause prüfen",MOD(C85-B85,1)*24-D85/60))))</x:f>
      </x:c>
      <x:c r="F85" s="18" t="n">
        <x:f>MONTH(A85)</x:f>
        <x:v>3</x:v>
      </x:c>
      <x:c r="G85" s="10"/>
      <x:c r="H85" s="4"/>
      <x:c r="I85" s="4"/>
      <x:c r="J85" s="4"/>
      <x:c r="K85" s="4"/>
    </x:row>
    <x:row r="86" ht="24" customHeight="1">
      <x:c r="A86" s="17" t="n">
        <x:f>DATE(2027,1,1)+79</x:f>
        <x:v>46467</x:v>
      </x:c>
      <x:c r="B86" s="20"/>
      <x:c r="C86" s="20"/>
      <x:c r="D86" s="10"/>
      <x:c r="E86" s="19" t="str">
        <x:f>IF(COUNTA(B86:D86)=0,"",IF(COUNT(B86:D86)&lt;&gt;3,"Eingaben ergänzen",IF(OR(B86&lt;0,C86&lt;0,B86&gt;=1,C86&gt;=1,D86&lt;0),"Eingabe prüfen",IF(D86&gt;MOD(C86-B86,1)*1440,"Pause prüfen",MOD(C86-B86,1)*24-D86/60))))</x:f>
      </x:c>
      <x:c r="F86" s="18" t="n">
        <x:f>MONTH(A86)</x:f>
        <x:v>3</x:v>
      </x:c>
      <x:c r="G86" s="10"/>
      <x:c r="H86" s="4"/>
      <x:c r="I86" s="4"/>
      <x:c r="J86" s="4"/>
      <x:c r="K86" s="4"/>
    </x:row>
    <x:row r="87" ht="24" customHeight="1">
      <x:c r="A87" s="17" t="n">
        <x:f>DATE(2027,1,1)+80</x:f>
        <x:v>46468</x:v>
      </x:c>
      <x:c r="B87" s="20"/>
      <x:c r="C87" s="20"/>
      <x:c r="D87" s="10"/>
      <x:c r="E87" s="19" t="str">
        <x:f>IF(COUNTA(B87:D87)=0,"",IF(COUNT(B87:D87)&lt;&gt;3,"Eingaben ergänzen",IF(OR(B87&lt;0,C87&lt;0,B87&gt;=1,C87&gt;=1,D87&lt;0),"Eingabe prüfen",IF(D87&gt;MOD(C87-B87,1)*1440,"Pause prüfen",MOD(C87-B87,1)*24-D87/60))))</x:f>
      </x:c>
      <x:c r="F87" s="18" t="n">
        <x:f>MONTH(A87)</x:f>
        <x:v>3</x:v>
      </x:c>
      <x:c r="G87" s="10"/>
      <x:c r="H87" s="4"/>
      <x:c r="I87" s="4"/>
      <x:c r="J87" s="4"/>
      <x:c r="K87" s="4"/>
    </x:row>
    <x:row r="88" ht="24" customHeight="1">
      <x:c r="A88" s="17" t="n">
        <x:f>DATE(2027,1,1)+81</x:f>
        <x:v>46469</x:v>
      </x:c>
      <x:c r="B88" s="20"/>
      <x:c r="C88" s="20"/>
      <x:c r="D88" s="10"/>
      <x:c r="E88" s="19" t="str">
        <x:f>IF(COUNTA(B88:D88)=0,"",IF(COUNT(B88:D88)&lt;&gt;3,"Eingaben ergänzen",IF(OR(B88&lt;0,C88&lt;0,B88&gt;=1,C88&gt;=1,D88&lt;0),"Eingabe prüfen",IF(D88&gt;MOD(C88-B88,1)*1440,"Pause prüfen",MOD(C88-B88,1)*24-D88/60))))</x:f>
      </x:c>
      <x:c r="F88" s="18" t="n">
        <x:f>MONTH(A88)</x:f>
        <x:v>3</x:v>
      </x:c>
      <x:c r="G88" s="10"/>
      <x:c r="H88" s="4"/>
      <x:c r="I88" s="4"/>
      <x:c r="J88" s="4"/>
      <x:c r="K88" s="4"/>
    </x:row>
    <x:row r="89" ht="24" customHeight="1">
      <x:c r="A89" s="17" t="n">
        <x:f>DATE(2027,1,1)+82</x:f>
        <x:v>46470</x:v>
      </x:c>
      <x:c r="B89" s="20"/>
      <x:c r="C89" s="20"/>
      <x:c r="D89" s="10"/>
      <x:c r="E89" s="19" t="str">
        <x:f>IF(COUNTA(B89:D89)=0,"",IF(COUNT(B89:D89)&lt;&gt;3,"Eingaben ergänzen",IF(OR(B89&lt;0,C89&lt;0,B89&gt;=1,C89&gt;=1,D89&lt;0),"Eingabe prüfen",IF(D89&gt;MOD(C89-B89,1)*1440,"Pause prüfen",MOD(C89-B89,1)*24-D89/60))))</x:f>
      </x:c>
      <x:c r="F89" s="18" t="n">
        <x:f>MONTH(A89)</x:f>
        <x:v>3</x:v>
      </x:c>
      <x:c r="G89" s="10"/>
      <x:c r="H89" s="4"/>
      <x:c r="I89" s="4"/>
      <x:c r="J89" s="4"/>
      <x:c r="K89" s="4"/>
    </x:row>
    <x:row r="90" ht="24" customHeight="1">
      <x:c r="A90" s="17" t="n">
        <x:f>DATE(2027,1,1)+83</x:f>
        <x:v>46471</x:v>
      </x:c>
      <x:c r="B90" s="20"/>
      <x:c r="C90" s="20"/>
      <x:c r="D90" s="10"/>
      <x:c r="E90" s="19" t="str">
        <x:f>IF(COUNTA(B90:D90)=0,"",IF(COUNT(B90:D90)&lt;&gt;3,"Eingaben ergänzen",IF(OR(B90&lt;0,C90&lt;0,B90&gt;=1,C90&gt;=1,D90&lt;0),"Eingabe prüfen",IF(D90&gt;MOD(C90-B90,1)*1440,"Pause prüfen",MOD(C90-B90,1)*24-D90/60))))</x:f>
      </x:c>
      <x:c r="F90" s="18" t="n">
        <x:f>MONTH(A90)</x:f>
        <x:v>3</x:v>
      </x:c>
      <x:c r="G90" s="10"/>
      <x:c r="H90" s="4"/>
      <x:c r="I90" s="4"/>
      <x:c r="J90" s="4"/>
      <x:c r="K90" s="4"/>
    </x:row>
    <x:row r="91" ht="24" customHeight="1">
      <x:c r="A91" s="17" t="n">
        <x:f>DATE(2027,1,1)+84</x:f>
        <x:v>46472</x:v>
      </x:c>
      <x:c r="B91" s="20"/>
      <x:c r="C91" s="20"/>
      <x:c r="D91" s="10"/>
      <x:c r="E91" s="19" t="str">
        <x:f>IF(COUNTA(B91:D91)=0,"",IF(COUNT(B91:D91)&lt;&gt;3,"Eingaben ergänzen",IF(OR(B91&lt;0,C91&lt;0,B91&gt;=1,C91&gt;=1,D91&lt;0),"Eingabe prüfen",IF(D91&gt;MOD(C91-B91,1)*1440,"Pause prüfen",MOD(C91-B91,1)*24-D91/60))))</x:f>
      </x:c>
      <x:c r="F91" s="18" t="n">
        <x:f>MONTH(A91)</x:f>
        <x:v>3</x:v>
      </x:c>
      <x:c r="G91" s="10"/>
      <x:c r="H91" s="4"/>
      <x:c r="I91" s="4"/>
      <x:c r="J91" s="4"/>
      <x:c r="K91" s="4"/>
    </x:row>
    <x:row r="92" ht="24" customHeight="1">
      <x:c r="A92" s="17" t="n">
        <x:f>DATE(2027,1,1)+85</x:f>
        <x:v>46473</x:v>
      </x:c>
      <x:c r="B92" s="20"/>
      <x:c r="C92" s="20"/>
      <x:c r="D92" s="10"/>
      <x:c r="E92" s="19" t="str">
        <x:f>IF(COUNTA(B92:D92)=0,"",IF(COUNT(B92:D92)&lt;&gt;3,"Eingaben ergänzen",IF(OR(B92&lt;0,C92&lt;0,B92&gt;=1,C92&gt;=1,D92&lt;0),"Eingabe prüfen",IF(D92&gt;MOD(C92-B92,1)*1440,"Pause prüfen",MOD(C92-B92,1)*24-D92/60))))</x:f>
      </x:c>
      <x:c r="F92" s="18" t="n">
        <x:f>MONTH(A92)</x:f>
        <x:v>3</x:v>
      </x:c>
      <x:c r="G92" s="10"/>
      <x:c r="H92" s="4"/>
      <x:c r="I92" s="4"/>
      <x:c r="J92" s="4"/>
      <x:c r="K92" s="4"/>
    </x:row>
    <x:row r="93" ht="24" customHeight="1">
      <x:c r="A93" s="17" t="n">
        <x:f>DATE(2027,1,1)+86</x:f>
        <x:v>46474</x:v>
      </x:c>
      <x:c r="B93" s="20"/>
      <x:c r="C93" s="20"/>
      <x:c r="D93" s="10"/>
      <x:c r="E93" s="19" t="str">
        <x:f>IF(COUNTA(B93:D93)=0,"",IF(COUNT(B93:D93)&lt;&gt;3,"Eingaben ergänzen",IF(OR(B93&lt;0,C93&lt;0,B93&gt;=1,C93&gt;=1,D93&lt;0),"Eingabe prüfen",IF(D93&gt;MOD(C93-B93,1)*1440,"Pause prüfen",MOD(C93-B93,1)*24-D93/60))))</x:f>
      </x:c>
      <x:c r="F93" s="18" t="n">
        <x:f>MONTH(A93)</x:f>
        <x:v>3</x:v>
      </x:c>
      <x:c r="G93" s="10"/>
      <x:c r="H93" s="4"/>
      <x:c r="I93" s="4"/>
      <x:c r="J93" s="4"/>
      <x:c r="K93" s="4"/>
    </x:row>
    <x:row r="94" ht="24" customHeight="1">
      <x:c r="A94" s="17" t="n">
        <x:f>DATE(2027,1,1)+87</x:f>
        <x:v>46475</x:v>
      </x:c>
      <x:c r="B94" s="20"/>
      <x:c r="C94" s="20"/>
      <x:c r="D94" s="10"/>
      <x:c r="E94" s="19" t="str">
        <x:f>IF(COUNTA(B94:D94)=0,"",IF(COUNT(B94:D94)&lt;&gt;3,"Eingaben ergänzen",IF(OR(B94&lt;0,C94&lt;0,B94&gt;=1,C94&gt;=1,D94&lt;0),"Eingabe prüfen",IF(D94&gt;MOD(C94-B94,1)*1440,"Pause prüfen",MOD(C94-B94,1)*24-D94/60))))</x:f>
      </x:c>
      <x:c r="F94" s="18" t="n">
        <x:f>MONTH(A94)</x:f>
        <x:v>3</x:v>
      </x:c>
      <x:c r="G94" s="10"/>
      <x:c r="H94" s="4"/>
      <x:c r="I94" s="4"/>
      <x:c r="J94" s="4"/>
      <x:c r="K94" s="4"/>
    </x:row>
    <x:row r="95" ht="24" customHeight="1">
      <x:c r="A95" s="17" t="n">
        <x:f>DATE(2027,1,1)+88</x:f>
        <x:v>46476</x:v>
      </x:c>
      <x:c r="B95" s="20"/>
      <x:c r="C95" s="20"/>
      <x:c r="D95" s="10"/>
      <x:c r="E95" s="19" t="str">
        <x:f>IF(COUNTA(B95:D95)=0,"",IF(COUNT(B95:D95)&lt;&gt;3,"Eingaben ergänzen",IF(OR(B95&lt;0,C95&lt;0,B95&gt;=1,C95&gt;=1,D95&lt;0),"Eingabe prüfen",IF(D95&gt;MOD(C95-B95,1)*1440,"Pause prüfen",MOD(C95-B95,1)*24-D95/60))))</x:f>
      </x:c>
      <x:c r="F95" s="18" t="n">
        <x:f>MONTH(A95)</x:f>
        <x:v>3</x:v>
      </x:c>
      <x:c r="G95" s="10"/>
      <x:c r="H95" s="4"/>
      <x:c r="I95" s="4"/>
      <x:c r="J95" s="4"/>
      <x:c r="K95" s="4"/>
    </x:row>
    <x:row r="96" ht="24" customHeight="1">
      <x:c r="A96" s="17" t="n">
        <x:f>DATE(2027,1,1)+89</x:f>
        <x:v>46477</x:v>
      </x:c>
      <x:c r="B96" s="20"/>
      <x:c r="C96" s="20"/>
      <x:c r="D96" s="10"/>
      <x:c r="E96" s="19" t="str">
        <x:f>IF(COUNTA(B96:D96)=0,"",IF(COUNT(B96:D96)&lt;&gt;3,"Eingaben ergänzen",IF(OR(B96&lt;0,C96&lt;0,B96&gt;=1,C96&gt;=1,D96&lt;0),"Eingabe prüfen",IF(D96&gt;MOD(C96-B96,1)*1440,"Pause prüfen",MOD(C96-B96,1)*24-D96/60))))</x:f>
      </x:c>
      <x:c r="F96" s="18" t="n">
        <x:f>MONTH(A96)</x:f>
        <x:v>3</x:v>
      </x:c>
      <x:c r="G96" s="10"/>
      <x:c r="H96" s="4"/>
      <x:c r="I96" s="4"/>
      <x:c r="J96" s="4"/>
      <x:c r="K96" s="4"/>
    </x:row>
    <x:row r="97" ht="24" customHeight="1">
      <x:c r="A97" s="17" t="n">
        <x:f>DATE(2027,1,1)+90</x:f>
        <x:v>46478</x:v>
      </x:c>
      <x:c r="B97" s="20"/>
      <x:c r="C97" s="20"/>
      <x:c r="D97" s="10"/>
      <x:c r="E97" s="19" t="str">
        <x:f>IF(COUNTA(B97:D97)=0,"",IF(COUNT(B97:D97)&lt;&gt;3,"Eingaben ergänzen",IF(OR(B97&lt;0,C97&lt;0,B97&gt;=1,C97&gt;=1,D97&lt;0),"Eingabe prüfen",IF(D97&gt;MOD(C97-B97,1)*1440,"Pause prüfen",MOD(C97-B97,1)*24-D97/60))))</x:f>
      </x:c>
      <x:c r="F97" s="18" t="n">
        <x:f>MONTH(A97)</x:f>
        <x:v>4</x:v>
      </x:c>
      <x:c r="G97" s="10"/>
      <x:c r="H97" s="4"/>
      <x:c r="I97" s="4"/>
      <x:c r="J97" s="4"/>
      <x:c r="K97" s="4"/>
    </x:row>
    <x:row r="98" ht="24" customHeight="1">
      <x:c r="A98" s="17" t="n">
        <x:f>DATE(2027,1,1)+91</x:f>
        <x:v>46479</x:v>
      </x:c>
      <x:c r="B98" s="20"/>
      <x:c r="C98" s="20"/>
      <x:c r="D98" s="10"/>
      <x:c r="E98" s="19" t="str">
        <x:f>IF(COUNTA(B98:D98)=0,"",IF(COUNT(B98:D98)&lt;&gt;3,"Eingaben ergänzen",IF(OR(B98&lt;0,C98&lt;0,B98&gt;=1,C98&gt;=1,D98&lt;0),"Eingabe prüfen",IF(D98&gt;MOD(C98-B98,1)*1440,"Pause prüfen",MOD(C98-B98,1)*24-D98/60))))</x:f>
      </x:c>
      <x:c r="F98" s="18" t="n">
        <x:f>MONTH(A98)</x:f>
        <x:v>4</x:v>
      </x:c>
      <x:c r="G98" s="10"/>
      <x:c r="H98" s="4"/>
      <x:c r="I98" s="4"/>
      <x:c r="J98" s="4"/>
      <x:c r="K98" s="4"/>
    </x:row>
    <x:row r="99" ht="24" customHeight="1">
      <x:c r="A99" s="17" t="n">
        <x:f>DATE(2027,1,1)+92</x:f>
        <x:v>46480</x:v>
      </x:c>
      <x:c r="B99" s="20"/>
      <x:c r="C99" s="20"/>
      <x:c r="D99" s="10"/>
      <x:c r="E99" s="19" t="str">
        <x:f>IF(COUNTA(B99:D99)=0,"",IF(COUNT(B99:D99)&lt;&gt;3,"Eingaben ergänzen",IF(OR(B99&lt;0,C99&lt;0,B99&gt;=1,C99&gt;=1,D99&lt;0),"Eingabe prüfen",IF(D99&gt;MOD(C99-B99,1)*1440,"Pause prüfen",MOD(C99-B99,1)*24-D99/60))))</x:f>
      </x:c>
      <x:c r="F99" s="18" t="n">
        <x:f>MONTH(A99)</x:f>
        <x:v>4</x:v>
      </x:c>
      <x:c r="G99" s="10"/>
      <x:c r="H99" s="4"/>
      <x:c r="I99" s="4"/>
      <x:c r="J99" s="4"/>
      <x:c r="K99" s="4"/>
    </x:row>
    <x:row r="100" ht="24" customHeight="1">
      <x:c r="A100" s="17" t="n">
        <x:f>DATE(2027,1,1)+93</x:f>
        <x:v>46481</x:v>
      </x:c>
      <x:c r="B100" s="20"/>
      <x:c r="C100" s="20"/>
      <x:c r="D100" s="10"/>
      <x:c r="E100" s="19" t="str">
        <x:f>IF(COUNTA(B100:D100)=0,"",IF(COUNT(B100:D100)&lt;&gt;3,"Eingaben ergänzen",IF(OR(B100&lt;0,C100&lt;0,B100&gt;=1,C100&gt;=1,D100&lt;0),"Eingabe prüfen",IF(D100&gt;MOD(C100-B100,1)*1440,"Pause prüfen",MOD(C100-B100,1)*24-D100/60))))</x:f>
      </x:c>
      <x:c r="F100" s="18" t="n">
        <x:f>MONTH(A100)</x:f>
        <x:v>4</x:v>
      </x:c>
      <x:c r="G100" s="10"/>
      <x:c r="H100" s="4"/>
      <x:c r="I100" s="4"/>
      <x:c r="J100" s="4"/>
      <x:c r="K100" s="4"/>
    </x:row>
    <x:row r="101" ht="24" customHeight="1">
      <x:c r="A101" s="17" t="n">
        <x:f>DATE(2027,1,1)+94</x:f>
        <x:v>46482</x:v>
      </x:c>
      <x:c r="B101" s="20"/>
      <x:c r="C101" s="20"/>
      <x:c r="D101" s="10"/>
      <x:c r="E101" s="19" t="str">
        <x:f>IF(COUNTA(B101:D101)=0,"",IF(COUNT(B101:D101)&lt;&gt;3,"Eingaben ergänzen",IF(OR(B101&lt;0,C101&lt;0,B101&gt;=1,C101&gt;=1,D101&lt;0),"Eingabe prüfen",IF(D101&gt;MOD(C101-B101,1)*1440,"Pause prüfen",MOD(C101-B101,1)*24-D101/60))))</x:f>
      </x:c>
      <x:c r="F101" s="18" t="n">
        <x:f>MONTH(A101)</x:f>
        <x:v>4</x:v>
      </x:c>
      <x:c r="G101" s="10"/>
      <x:c r="H101" s="4"/>
      <x:c r="I101" s="4"/>
      <x:c r="J101" s="4"/>
      <x:c r="K101" s="4"/>
    </x:row>
    <x:row r="102" ht="24" customHeight="1">
      <x:c r="A102" s="17" t="n">
        <x:f>DATE(2027,1,1)+95</x:f>
        <x:v>46483</x:v>
      </x:c>
      <x:c r="B102" s="20"/>
      <x:c r="C102" s="20"/>
      <x:c r="D102" s="10"/>
      <x:c r="E102" s="19" t="str">
        <x:f>IF(COUNTA(B102:D102)=0,"",IF(COUNT(B102:D102)&lt;&gt;3,"Eingaben ergänzen",IF(OR(B102&lt;0,C102&lt;0,B102&gt;=1,C102&gt;=1,D102&lt;0),"Eingabe prüfen",IF(D102&gt;MOD(C102-B102,1)*1440,"Pause prüfen",MOD(C102-B102,1)*24-D102/60))))</x:f>
      </x:c>
      <x:c r="F102" s="18" t="n">
        <x:f>MONTH(A102)</x:f>
        <x:v>4</x:v>
      </x:c>
      <x:c r="G102" s="10"/>
      <x:c r="H102" s="4"/>
      <x:c r="I102" s="4"/>
      <x:c r="J102" s="4"/>
      <x:c r="K102" s="4"/>
    </x:row>
    <x:row r="103" ht="24" customHeight="1">
      <x:c r="A103" s="17" t="n">
        <x:f>DATE(2027,1,1)+96</x:f>
        <x:v>46484</x:v>
      </x:c>
      <x:c r="B103" s="20"/>
      <x:c r="C103" s="20"/>
      <x:c r="D103" s="10"/>
      <x:c r="E103" s="19" t="str">
        <x:f>IF(COUNTA(B103:D103)=0,"",IF(COUNT(B103:D103)&lt;&gt;3,"Eingaben ergänzen",IF(OR(B103&lt;0,C103&lt;0,B103&gt;=1,C103&gt;=1,D103&lt;0),"Eingabe prüfen",IF(D103&gt;MOD(C103-B103,1)*1440,"Pause prüfen",MOD(C103-B103,1)*24-D103/60))))</x:f>
      </x:c>
      <x:c r="F103" s="18" t="n">
        <x:f>MONTH(A103)</x:f>
        <x:v>4</x:v>
      </x:c>
      <x:c r="G103" s="10"/>
      <x:c r="H103" s="4"/>
      <x:c r="I103" s="4"/>
      <x:c r="J103" s="4"/>
      <x:c r="K103" s="4"/>
    </x:row>
    <x:row r="104" ht="24" customHeight="1">
      <x:c r="A104" s="17" t="n">
        <x:f>DATE(2027,1,1)+97</x:f>
        <x:v>46485</x:v>
      </x:c>
      <x:c r="B104" s="20"/>
      <x:c r="C104" s="20"/>
      <x:c r="D104" s="10"/>
      <x:c r="E104" s="19" t="str">
        <x:f>IF(COUNTA(B104:D104)=0,"",IF(COUNT(B104:D104)&lt;&gt;3,"Eingaben ergänzen",IF(OR(B104&lt;0,C104&lt;0,B104&gt;=1,C104&gt;=1,D104&lt;0),"Eingabe prüfen",IF(D104&gt;MOD(C104-B104,1)*1440,"Pause prüfen",MOD(C104-B104,1)*24-D104/60))))</x:f>
      </x:c>
      <x:c r="F104" s="18" t="n">
        <x:f>MONTH(A104)</x:f>
        <x:v>4</x:v>
      </x:c>
      <x:c r="G104" s="10"/>
      <x:c r="H104" s="4"/>
      <x:c r="I104" s="4"/>
      <x:c r="J104" s="4"/>
      <x:c r="K104" s="4"/>
    </x:row>
    <x:row r="105" ht="24" customHeight="1">
      <x:c r="A105" s="17" t="n">
        <x:f>DATE(2027,1,1)+98</x:f>
        <x:v>46486</x:v>
      </x:c>
      <x:c r="B105" s="20"/>
      <x:c r="C105" s="20"/>
      <x:c r="D105" s="10"/>
      <x:c r="E105" s="19" t="str">
        <x:f>IF(COUNTA(B105:D105)=0,"",IF(COUNT(B105:D105)&lt;&gt;3,"Eingaben ergänzen",IF(OR(B105&lt;0,C105&lt;0,B105&gt;=1,C105&gt;=1,D105&lt;0),"Eingabe prüfen",IF(D105&gt;MOD(C105-B105,1)*1440,"Pause prüfen",MOD(C105-B105,1)*24-D105/60))))</x:f>
      </x:c>
      <x:c r="F105" s="18" t="n">
        <x:f>MONTH(A105)</x:f>
        <x:v>4</x:v>
      </x:c>
      <x:c r="G105" s="10"/>
      <x:c r="H105" s="4"/>
      <x:c r="I105" s="4"/>
      <x:c r="J105" s="4"/>
      <x:c r="K105" s="4"/>
    </x:row>
    <x:row r="106" ht="24" customHeight="1">
      <x:c r="A106" s="17" t="n">
        <x:f>DATE(2027,1,1)+99</x:f>
        <x:v>46487</x:v>
      </x:c>
      <x:c r="B106" s="20"/>
      <x:c r="C106" s="20"/>
      <x:c r="D106" s="10"/>
      <x:c r="E106" s="19" t="str">
        <x:f>IF(COUNTA(B106:D106)=0,"",IF(COUNT(B106:D106)&lt;&gt;3,"Eingaben ergänzen",IF(OR(B106&lt;0,C106&lt;0,B106&gt;=1,C106&gt;=1,D106&lt;0),"Eingabe prüfen",IF(D106&gt;MOD(C106-B106,1)*1440,"Pause prüfen",MOD(C106-B106,1)*24-D106/60))))</x:f>
      </x:c>
      <x:c r="F106" s="18" t="n">
        <x:f>MONTH(A106)</x:f>
        <x:v>4</x:v>
      </x:c>
      <x:c r="G106" s="10"/>
      <x:c r="H106" s="4"/>
      <x:c r="I106" s="4"/>
      <x:c r="J106" s="4"/>
      <x:c r="K106" s="4"/>
    </x:row>
    <x:row r="107" ht="24" customHeight="1">
      <x:c r="A107" s="17" t="n">
        <x:f>DATE(2027,1,1)+100</x:f>
        <x:v>46488</x:v>
      </x:c>
      <x:c r="B107" s="20"/>
      <x:c r="C107" s="20"/>
      <x:c r="D107" s="10"/>
      <x:c r="E107" s="19" t="str">
        <x:f>IF(COUNTA(B107:D107)=0,"",IF(COUNT(B107:D107)&lt;&gt;3,"Eingaben ergänzen",IF(OR(B107&lt;0,C107&lt;0,B107&gt;=1,C107&gt;=1,D107&lt;0),"Eingabe prüfen",IF(D107&gt;MOD(C107-B107,1)*1440,"Pause prüfen",MOD(C107-B107,1)*24-D107/60))))</x:f>
      </x:c>
      <x:c r="F107" s="18" t="n">
        <x:f>MONTH(A107)</x:f>
        <x:v>4</x:v>
      </x:c>
      <x:c r="G107" s="10"/>
      <x:c r="H107" s="4"/>
      <x:c r="I107" s="4"/>
      <x:c r="J107" s="4"/>
      <x:c r="K107" s="4"/>
    </x:row>
    <x:row r="108" ht="24" customHeight="1">
      <x:c r="A108" s="17" t="n">
        <x:f>DATE(2027,1,1)+101</x:f>
        <x:v>46489</x:v>
      </x:c>
      <x:c r="B108" s="20"/>
      <x:c r="C108" s="20"/>
      <x:c r="D108" s="10"/>
      <x:c r="E108" s="19" t="str">
        <x:f>IF(COUNTA(B108:D108)=0,"",IF(COUNT(B108:D108)&lt;&gt;3,"Eingaben ergänzen",IF(OR(B108&lt;0,C108&lt;0,B108&gt;=1,C108&gt;=1,D108&lt;0),"Eingabe prüfen",IF(D108&gt;MOD(C108-B108,1)*1440,"Pause prüfen",MOD(C108-B108,1)*24-D108/60))))</x:f>
      </x:c>
      <x:c r="F108" s="18" t="n">
        <x:f>MONTH(A108)</x:f>
        <x:v>4</x:v>
      </x:c>
      <x:c r="G108" s="10"/>
      <x:c r="H108" s="4"/>
      <x:c r="I108" s="4"/>
      <x:c r="J108" s="4"/>
      <x:c r="K108" s="4"/>
    </x:row>
    <x:row r="109" ht="24" customHeight="1">
      <x:c r="A109" s="17" t="n">
        <x:f>DATE(2027,1,1)+102</x:f>
        <x:v>46490</x:v>
      </x:c>
      <x:c r="B109" s="20"/>
      <x:c r="C109" s="20"/>
      <x:c r="D109" s="10"/>
      <x:c r="E109" s="19" t="str">
        <x:f>IF(COUNTA(B109:D109)=0,"",IF(COUNT(B109:D109)&lt;&gt;3,"Eingaben ergänzen",IF(OR(B109&lt;0,C109&lt;0,B109&gt;=1,C109&gt;=1,D109&lt;0),"Eingabe prüfen",IF(D109&gt;MOD(C109-B109,1)*1440,"Pause prüfen",MOD(C109-B109,1)*24-D109/60))))</x:f>
      </x:c>
      <x:c r="F109" s="18" t="n">
        <x:f>MONTH(A109)</x:f>
        <x:v>4</x:v>
      </x:c>
      <x:c r="G109" s="10"/>
      <x:c r="H109" s="4"/>
      <x:c r="I109" s="4"/>
      <x:c r="J109" s="4"/>
      <x:c r="K109" s="4"/>
    </x:row>
    <x:row r="110" ht="24" customHeight="1">
      <x:c r="A110" s="17" t="n">
        <x:f>DATE(2027,1,1)+103</x:f>
        <x:v>46491</x:v>
      </x:c>
      <x:c r="B110" s="20"/>
      <x:c r="C110" s="20"/>
      <x:c r="D110" s="10"/>
      <x:c r="E110" s="19" t="str">
        <x:f>IF(COUNTA(B110:D110)=0,"",IF(COUNT(B110:D110)&lt;&gt;3,"Eingaben ergänzen",IF(OR(B110&lt;0,C110&lt;0,B110&gt;=1,C110&gt;=1,D110&lt;0),"Eingabe prüfen",IF(D110&gt;MOD(C110-B110,1)*1440,"Pause prüfen",MOD(C110-B110,1)*24-D110/60))))</x:f>
      </x:c>
      <x:c r="F110" s="18" t="n">
        <x:f>MONTH(A110)</x:f>
        <x:v>4</x:v>
      </x:c>
      <x:c r="G110" s="10"/>
      <x:c r="H110" s="4"/>
      <x:c r="I110" s="4"/>
      <x:c r="J110" s="4"/>
      <x:c r="K110" s="4"/>
    </x:row>
    <x:row r="111" ht="24" customHeight="1">
      <x:c r="A111" s="17" t="n">
        <x:f>DATE(2027,1,1)+104</x:f>
        <x:v>46492</x:v>
      </x:c>
      <x:c r="B111" s="20"/>
      <x:c r="C111" s="20"/>
      <x:c r="D111" s="10"/>
      <x:c r="E111" s="19" t="str">
        <x:f>IF(COUNTA(B111:D111)=0,"",IF(COUNT(B111:D111)&lt;&gt;3,"Eingaben ergänzen",IF(OR(B111&lt;0,C111&lt;0,B111&gt;=1,C111&gt;=1,D111&lt;0),"Eingabe prüfen",IF(D111&gt;MOD(C111-B111,1)*1440,"Pause prüfen",MOD(C111-B111,1)*24-D111/60))))</x:f>
      </x:c>
      <x:c r="F111" s="18" t="n">
        <x:f>MONTH(A111)</x:f>
        <x:v>4</x:v>
      </x:c>
      <x:c r="G111" s="10"/>
      <x:c r="H111" s="4"/>
      <x:c r="I111" s="4"/>
      <x:c r="J111" s="4"/>
      <x:c r="K111" s="4"/>
    </x:row>
    <x:row r="112" ht="24" customHeight="1">
      <x:c r="A112" s="17" t="n">
        <x:f>DATE(2027,1,1)+105</x:f>
        <x:v>46493</x:v>
      </x:c>
      <x:c r="B112" s="20"/>
      <x:c r="C112" s="20"/>
      <x:c r="D112" s="10"/>
      <x:c r="E112" s="19" t="str">
        <x:f>IF(COUNTA(B112:D112)=0,"",IF(COUNT(B112:D112)&lt;&gt;3,"Eingaben ergänzen",IF(OR(B112&lt;0,C112&lt;0,B112&gt;=1,C112&gt;=1,D112&lt;0),"Eingabe prüfen",IF(D112&gt;MOD(C112-B112,1)*1440,"Pause prüfen",MOD(C112-B112,1)*24-D112/60))))</x:f>
      </x:c>
      <x:c r="F112" s="18" t="n">
        <x:f>MONTH(A112)</x:f>
        <x:v>4</x:v>
      </x:c>
      <x:c r="G112" s="10"/>
      <x:c r="H112" s="4"/>
      <x:c r="I112" s="4"/>
      <x:c r="J112" s="4"/>
      <x:c r="K112" s="4"/>
    </x:row>
    <x:row r="113" ht="24" customHeight="1">
      <x:c r="A113" s="17" t="n">
        <x:f>DATE(2027,1,1)+106</x:f>
        <x:v>46494</x:v>
      </x:c>
      <x:c r="B113" s="20"/>
      <x:c r="C113" s="20"/>
      <x:c r="D113" s="10"/>
      <x:c r="E113" s="19" t="str">
        <x:f>IF(COUNTA(B113:D113)=0,"",IF(COUNT(B113:D113)&lt;&gt;3,"Eingaben ergänzen",IF(OR(B113&lt;0,C113&lt;0,B113&gt;=1,C113&gt;=1,D113&lt;0),"Eingabe prüfen",IF(D113&gt;MOD(C113-B113,1)*1440,"Pause prüfen",MOD(C113-B113,1)*24-D113/60))))</x:f>
      </x:c>
      <x:c r="F113" s="18" t="n">
        <x:f>MONTH(A113)</x:f>
        <x:v>4</x:v>
      </x:c>
      <x:c r="G113" s="10"/>
      <x:c r="H113" s="4"/>
      <x:c r="I113" s="4"/>
      <x:c r="J113" s="4"/>
      <x:c r="K113" s="4"/>
    </x:row>
    <x:row r="114" ht="24" customHeight="1">
      <x:c r="A114" s="17" t="n">
        <x:f>DATE(2027,1,1)+107</x:f>
        <x:v>46495</x:v>
      </x:c>
      <x:c r="B114" s="20"/>
      <x:c r="C114" s="20"/>
      <x:c r="D114" s="10"/>
      <x:c r="E114" s="19" t="str">
        <x:f>IF(COUNTA(B114:D114)=0,"",IF(COUNT(B114:D114)&lt;&gt;3,"Eingaben ergänzen",IF(OR(B114&lt;0,C114&lt;0,B114&gt;=1,C114&gt;=1,D114&lt;0),"Eingabe prüfen",IF(D114&gt;MOD(C114-B114,1)*1440,"Pause prüfen",MOD(C114-B114,1)*24-D114/60))))</x:f>
      </x:c>
      <x:c r="F114" s="18" t="n">
        <x:f>MONTH(A114)</x:f>
        <x:v>4</x:v>
      </x:c>
      <x:c r="G114" s="10"/>
      <x:c r="H114" s="4"/>
      <x:c r="I114" s="4"/>
      <x:c r="J114" s="4"/>
      <x:c r="K114" s="4"/>
    </x:row>
    <x:row r="115" ht="24" customHeight="1">
      <x:c r="A115" s="17" t="n">
        <x:f>DATE(2027,1,1)+108</x:f>
        <x:v>46496</x:v>
      </x:c>
      <x:c r="B115" s="20"/>
      <x:c r="C115" s="20"/>
      <x:c r="D115" s="10"/>
      <x:c r="E115" s="19" t="str">
        <x:f>IF(COUNTA(B115:D115)=0,"",IF(COUNT(B115:D115)&lt;&gt;3,"Eingaben ergänzen",IF(OR(B115&lt;0,C115&lt;0,B115&gt;=1,C115&gt;=1,D115&lt;0),"Eingabe prüfen",IF(D115&gt;MOD(C115-B115,1)*1440,"Pause prüfen",MOD(C115-B115,1)*24-D115/60))))</x:f>
      </x:c>
      <x:c r="F115" s="18" t="n">
        <x:f>MONTH(A115)</x:f>
        <x:v>4</x:v>
      </x:c>
      <x:c r="G115" s="10"/>
      <x:c r="H115" s="4"/>
      <x:c r="I115" s="4"/>
      <x:c r="J115" s="4"/>
      <x:c r="K115" s="4"/>
    </x:row>
    <x:row r="116" ht="24" customHeight="1">
      <x:c r="A116" s="17" t="n">
        <x:f>DATE(2027,1,1)+109</x:f>
        <x:v>46497</x:v>
      </x:c>
      <x:c r="B116" s="20"/>
      <x:c r="C116" s="20"/>
      <x:c r="D116" s="10"/>
      <x:c r="E116" s="19" t="str">
        <x:f>IF(COUNTA(B116:D116)=0,"",IF(COUNT(B116:D116)&lt;&gt;3,"Eingaben ergänzen",IF(OR(B116&lt;0,C116&lt;0,B116&gt;=1,C116&gt;=1,D116&lt;0),"Eingabe prüfen",IF(D116&gt;MOD(C116-B116,1)*1440,"Pause prüfen",MOD(C116-B116,1)*24-D116/60))))</x:f>
      </x:c>
      <x:c r="F116" s="18" t="n">
        <x:f>MONTH(A116)</x:f>
        <x:v>4</x:v>
      </x:c>
      <x:c r="G116" s="10"/>
      <x:c r="H116" s="4"/>
      <x:c r="I116" s="4"/>
      <x:c r="J116" s="4"/>
      <x:c r="K116" s="4"/>
    </x:row>
    <x:row r="117" ht="24" customHeight="1">
      <x:c r="A117" s="17" t="n">
        <x:f>DATE(2027,1,1)+110</x:f>
        <x:v>46498</x:v>
      </x:c>
      <x:c r="B117" s="20"/>
      <x:c r="C117" s="20"/>
      <x:c r="D117" s="10"/>
      <x:c r="E117" s="19" t="str">
        <x:f>IF(COUNTA(B117:D117)=0,"",IF(COUNT(B117:D117)&lt;&gt;3,"Eingaben ergänzen",IF(OR(B117&lt;0,C117&lt;0,B117&gt;=1,C117&gt;=1,D117&lt;0),"Eingabe prüfen",IF(D117&gt;MOD(C117-B117,1)*1440,"Pause prüfen",MOD(C117-B117,1)*24-D117/60))))</x:f>
      </x:c>
      <x:c r="F117" s="18" t="n">
        <x:f>MONTH(A117)</x:f>
        <x:v>4</x:v>
      </x:c>
      <x:c r="G117" s="10"/>
      <x:c r="H117" s="4"/>
      <x:c r="I117" s="4"/>
      <x:c r="J117" s="4"/>
      <x:c r="K117" s="4"/>
    </x:row>
    <x:row r="118" ht="24" customHeight="1">
      <x:c r="A118" s="17" t="n">
        <x:f>DATE(2027,1,1)+111</x:f>
        <x:v>46499</x:v>
      </x:c>
      <x:c r="B118" s="20"/>
      <x:c r="C118" s="20"/>
      <x:c r="D118" s="10"/>
      <x:c r="E118" s="19" t="str">
        <x:f>IF(COUNTA(B118:D118)=0,"",IF(COUNT(B118:D118)&lt;&gt;3,"Eingaben ergänzen",IF(OR(B118&lt;0,C118&lt;0,B118&gt;=1,C118&gt;=1,D118&lt;0),"Eingabe prüfen",IF(D118&gt;MOD(C118-B118,1)*1440,"Pause prüfen",MOD(C118-B118,1)*24-D118/60))))</x:f>
      </x:c>
      <x:c r="F118" s="18" t="n">
        <x:f>MONTH(A118)</x:f>
        <x:v>4</x:v>
      </x:c>
      <x:c r="G118" s="10"/>
      <x:c r="H118" s="4"/>
      <x:c r="I118" s="4"/>
      <x:c r="J118" s="4"/>
      <x:c r="K118" s="4"/>
    </x:row>
    <x:row r="119" ht="24" customHeight="1">
      <x:c r="A119" s="17" t="n">
        <x:f>DATE(2027,1,1)+112</x:f>
        <x:v>46500</x:v>
      </x:c>
      <x:c r="B119" s="20"/>
      <x:c r="C119" s="20"/>
      <x:c r="D119" s="10"/>
      <x:c r="E119" s="19" t="str">
        <x:f>IF(COUNTA(B119:D119)=0,"",IF(COUNT(B119:D119)&lt;&gt;3,"Eingaben ergänzen",IF(OR(B119&lt;0,C119&lt;0,B119&gt;=1,C119&gt;=1,D119&lt;0),"Eingabe prüfen",IF(D119&gt;MOD(C119-B119,1)*1440,"Pause prüfen",MOD(C119-B119,1)*24-D119/60))))</x:f>
      </x:c>
      <x:c r="F119" s="18" t="n">
        <x:f>MONTH(A119)</x:f>
        <x:v>4</x:v>
      </x:c>
      <x:c r="G119" s="10"/>
      <x:c r="H119" s="4"/>
      <x:c r="I119" s="4"/>
      <x:c r="J119" s="4"/>
      <x:c r="K119" s="4"/>
    </x:row>
    <x:row r="120" ht="24" customHeight="1">
      <x:c r="A120" s="17" t="n">
        <x:f>DATE(2027,1,1)+113</x:f>
        <x:v>46501</x:v>
      </x:c>
      <x:c r="B120" s="20"/>
      <x:c r="C120" s="20"/>
      <x:c r="D120" s="10"/>
      <x:c r="E120" s="19" t="str">
        <x:f>IF(COUNTA(B120:D120)=0,"",IF(COUNT(B120:D120)&lt;&gt;3,"Eingaben ergänzen",IF(OR(B120&lt;0,C120&lt;0,B120&gt;=1,C120&gt;=1,D120&lt;0),"Eingabe prüfen",IF(D120&gt;MOD(C120-B120,1)*1440,"Pause prüfen",MOD(C120-B120,1)*24-D120/60))))</x:f>
      </x:c>
      <x:c r="F120" s="18" t="n">
        <x:f>MONTH(A120)</x:f>
        <x:v>4</x:v>
      </x:c>
      <x:c r="G120" s="10"/>
      <x:c r="H120" s="4"/>
      <x:c r="I120" s="4"/>
      <x:c r="J120" s="4"/>
      <x:c r="K120" s="4"/>
    </x:row>
    <x:row r="121" ht="24" customHeight="1">
      <x:c r="A121" s="17" t="n">
        <x:f>DATE(2027,1,1)+114</x:f>
        <x:v>46502</x:v>
      </x:c>
      <x:c r="B121" s="20"/>
      <x:c r="C121" s="20"/>
      <x:c r="D121" s="10"/>
      <x:c r="E121" s="19" t="str">
        <x:f>IF(COUNTA(B121:D121)=0,"",IF(COUNT(B121:D121)&lt;&gt;3,"Eingaben ergänzen",IF(OR(B121&lt;0,C121&lt;0,B121&gt;=1,C121&gt;=1,D121&lt;0),"Eingabe prüfen",IF(D121&gt;MOD(C121-B121,1)*1440,"Pause prüfen",MOD(C121-B121,1)*24-D121/60))))</x:f>
      </x:c>
      <x:c r="F121" s="18" t="n">
        <x:f>MONTH(A121)</x:f>
        <x:v>4</x:v>
      </x:c>
      <x:c r="G121" s="10"/>
      <x:c r="H121" s="4"/>
      <x:c r="I121" s="4"/>
      <x:c r="J121" s="4"/>
      <x:c r="K121" s="4"/>
    </x:row>
    <x:row r="122" ht="24" customHeight="1">
      <x:c r="A122" s="17" t="n">
        <x:f>DATE(2027,1,1)+115</x:f>
        <x:v>46503</x:v>
      </x:c>
      <x:c r="B122" s="20"/>
      <x:c r="C122" s="20"/>
      <x:c r="D122" s="10"/>
      <x:c r="E122" s="19" t="str">
        <x:f>IF(COUNTA(B122:D122)=0,"",IF(COUNT(B122:D122)&lt;&gt;3,"Eingaben ergänzen",IF(OR(B122&lt;0,C122&lt;0,B122&gt;=1,C122&gt;=1,D122&lt;0),"Eingabe prüfen",IF(D122&gt;MOD(C122-B122,1)*1440,"Pause prüfen",MOD(C122-B122,1)*24-D122/60))))</x:f>
      </x:c>
      <x:c r="F122" s="18" t="n">
        <x:f>MONTH(A122)</x:f>
        <x:v>4</x:v>
      </x:c>
      <x:c r="G122" s="10"/>
      <x:c r="H122" s="4"/>
      <x:c r="I122" s="4"/>
      <x:c r="J122" s="4"/>
      <x:c r="K122" s="4"/>
    </x:row>
    <x:row r="123" ht="24" customHeight="1">
      <x:c r="A123" s="17" t="n">
        <x:f>DATE(2027,1,1)+116</x:f>
        <x:v>46504</x:v>
      </x:c>
      <x:c r="B123" s="20"/>
      <x:c r="C123" s="20"/>
      <x:c r="D123" s="10"/>
      <x:c r="E123" s="19" t="str">
        <x:f>IF(COUNTA(B123:D123)=0,"",IF(COUNT(B123:D123)&lt;&gt;3,"Eingaben ergänzen",IF(OR(B123&lt;0,C123&lt;0,B123&gt;=1,C123&gt;=1,D123&lt;0),"Eingabe prüfen",IF(D123&gt;MOD(C123-B123,1)*1440,"Pause prüfen",MOD(C123-B123,1)*24-D123/60))))</x:f>
      </x:c>
      <x:c r="F123" s="18" t="n">
        <x:f>MONTH(A123)</x:f>
        <x:v>4</x:v>
      </x:c>
      <x:c r="G123" s="10"/>
      <x:c r="H123" s="4"/>
      <x:c r="I123" s="4"/>
      <x:c r="J123" s="4"/>
      <x:c r="K123" s="4"/>
    </x:row>
    <x:row r="124" ht="24" customHeight="1">
      <x:c r="A124" s="17" t="n">
        <x:f>DATE(2027,1,1)+117</x:f>
        <x:v>46505</x:v>
      </x:c>
      <x:c r="B124" s="20"/>
      <x:c r="C124" s="20"/>
      <x:c r="D124" s="10"/>
      <x:c r="E124" s="19" t="str">
        <x:f>IF(COUNTA(B124:D124)=0,"",IF(COUNT(B124:D124)&lt;&gt;3,"Eingaben ergänzen",IF(OR(B124&lt;0,C124&lt;0,B124&gt;=1,C124&gt;=1,D124&lt;0),"Eingabe prüfen",IF(D124&gt;MOD(C124-B124,1)*1440,"Pause prüfen",MOD(C124-B124,1)*24-D124/60))))</x:f>
      </x:c>
      <x:c r="F124" s="18" t="n">
        <x:f>MONTH(A124)</x:f>
        <x:v>4</x:v>
      </x:c>
      <x:c r="G124" s="10"/>
      <x:c r="H124" s="4"/>
      <x:c r="I124" s="4"/>
      <x:c r="J124" s="4"/>
      <x:c r="K124" s="4"/>
    </x:row>
    <x:row r="125" ht="24" customHeight="1">
      <x:c r="A125" s="17" t="n">
        <x:f>DATE(2027,1,1)+118</x:f>
        <x:v>46506</x:v>
      </x:c>
      <x:c r="B125" s="20"/>
      <x:c r="C125" s="20"/>
      <x:c r="D125" s="10"/>
      <x:c r="E125" s="19" t="str">
        <x:f>IF(COUNTA(B125:D125)=0,"",IF(COUNT(B125:D125)&lt;&gt;3,"Eingaben ergänzen",IF(OR(B125&lt;0,C125&lt;0,B125&gt;=1,C125&gt;=1,D125&lt;0),"Eingabe prüfen",IF(D125&gt;MOD(C125-B125,1)*1440,"Pause prüfen",MOD(C125-B125,1)*24-D125/60))))</x:f>
      </x:c>
      <x:c r="F125" s="18" t="n">
        <x:f>MONTH(A125)</x:f>
        <x:v>4</x:v>
      </x:c>
      <x:c r="G125" s="10"/>
      <x:c r="H125" s="4"/>
      <x:c r="I125" s="4"/>
      <x:c r="J125" s="4"/>
      <x:c r="K125" s="4"/>
    </x:row>
    <x:row r="126" ht="24" customHeight="1">
      <x:c r="A126" s="17" t="n">
        <x:f>DATE(2027,1,1)+119</x:f>
        <x:v>46507</x:v>
      </x:c>
      <x:c r="B126" s="20"/>
      <x:c r="C126" s="20"/>
      <x:c r="D126" s="10"/>
      <x:c r="E126" s="19" t="str">
        <x:f>IF(COUNTA(B126:D126)=0,"",IF(COUNT(B126:D126)&lt;&gt;3,"Eingaben ergänzen",IF(OR(B126&lt;0,C126&lt;0,B126&gt;=1,C126&gt;=1,D126&lt;0),"Eingabe prüfen",IF(D126&gt;MOD(C126-B126,1)*1440,"Pause prüfen",MOD(C126-B126,1)*24-D126/60))))</x:f>
      </x:c>
      <x:c r="F126" s="18" t="n">
        <x:f>MONTH(A126)</x:f>
        <x:v>4</x:v>
      </x:c>
      <x:c r="G126" s="10"/>
      <x:c r="H126" s="4"/>
      <x:c r="I126" s="4"/>
      <x:c r="J126" s="4"/>
      <x:c r="K126" s="4"/>
    </x:row>
    <x:row r="127" ht="24" customHeight="1">
      <x:c r="A127" s="17" t="n">
        <x:f>DATE(2027,1,1)+120</x:f>
        <x:v>46508</x:v>
      </x:c>
      <x:c r="B127" s="20"/>
      <x:c r="C127" s="20"/>
      <x:c r="D127" s="10"/>
      <x:c r="E127" s="19" t="str">
        <x:f>IF(COUNTA(B127:D127)=0,"",IF(COUNT(B127:D127)&lt;&gt;3,"Eingaben ergänzen",IF(OR(B127&lt;0,C127&lt;0,B127&gt;=1,C127&gt;=1,D127&lt;0),"Eingabe prüfen",IF(D127&gt;MOD(C127-B127,1)*1440,"Pause prüfen",MOD(C127-B127,1)*24-D127/60))))</x:f>
      </x:c>
      <x:c r="F127" s="18" t="n">
        <x:f>MONTH(A127)</x:f>
        <x:v>5</x:v>
      </x:c>
      <x:c r="G127" s="10"/>
      <x:c r="H127" s="4"/>
      <x:c r="I127" s="4"/>
      <x:c r="J127" s="4"/>
      <x:c r="K127" s="4"/>
    </x:row>
    <x:row r="128" ht="24" customHeight="1">
      <x:c r="A128" s="17" t="n">
        <x:f>DATE(2027,1,1)+121</x:f>
        <x:v>46509</x:v>
      </x:c>
      <x:c r="B128" s="20"/>
      <x:c r="C128" s="20"/>
      <x:c r="D128" s="10"/>
      <x:c r="E128" s="19" t="str">
        <x:f>IF(COUNTA(B128:D128)=0,"",IF(COUNT(B128:D128)&lt;&gt;3,"Eingaben ergänzen",IF(OR(B128&lt;0,C128&lt;0,B128&gt;=1,C128&gt;=1,D128&lt;0),"Eingabe prüfen",IF(D128&gt;MOD(C128-B128,1)*1440,"Pause prüfen",MOD(C128-B128,1)*24-D128/60))))</x:f>
      </x:c>
      <x:c r="F128" s="18" t="n">
        <x:f>MONTH(A128)</x:f>
        <x:v>5</x:v>
      </x:c>
      <x:c r="G128" s="10"/>
      <x:c r="H128" s="4"/>
      <x:c r="I128" s="4"/>
      <x:c r="J128" s="4"/>
      <x:c r="K128" s="4"/>
    </x:row>
    <x:row r="129" ht="24" customHeight="1">
      <x:c r="A129" s="17" t="n">
        <x:f>DATE(2027,1,1)+122</x:f>
        <x:v>46510</x:v>
      </x:c>
      <x:c r="B129" s="20"/>
      <x:c r="C129" s="20"/>
      <x:c r="D129" s="10"/>
      <x:c r="E129" s="19" t="str">
        <x:f>IF(COUNTA(B129:D129)=0,"",IF(COUNT(B129:D129)&lt;&gt;3,"Eingaben ergänzen",IF(OR(B129&lt;0,C129&lt;0,B129&gt;=1,C129&gt;=1,D129&lt;0),"Eingabe prüfen",IF(D129&gt;MOD(C129-B129,1)*1440,"Pause prüfen",MOD(C129-B129,1)*24-D129/60))))</x:f>
      </x:c>
      <x:c r="F129" s="18" t="n">
        <x:f>MONTH(A129)</x:f>
        <x:v>5</x:v>
      </x:c>
      <x:c r="G129" s="10"/>
      <x:c r="H129" s="4"/>
      <x:c r="I129" s="4"/>
      <x:c r="J129" s="4"/>
      <x:c r="K129" s="4"/>
    </x:row>
    <x:row r="130" ht="24" customHeight="1">
      <x:c r="A130" s="17" t="n">
        <x:f>DATE(2027,1,1)+123</x:f>
        <x:v>46511</x:v>
      </x:c>
      <x:c r="B130" s="20"/>
      <x:c r="C130" s="20"/>
      <x:c r="D130" s="10"/>
      <x:c r="E130" s="19" t="str">
        <x:f>IF(COUNTA(B130:D130)=0,"",IF(COUNT(B130:D130)&lt;&gt;3,"Eingaben ergänzen",IF(OR(B130&lt;0,C130&lt;0,B130&gt;=1,C130&gt;=1,D130&lt;0),"Eingabe prüfen",IF(D130&gt;MOD(C130-B130,1)*1440,"Pause prüfen",MOD(C130-B130,1)*24-D130/60))))</x:f>
      </x:c>
      <x:c r="F130" s="18" t="n">
        <x:f>MONTH(A130)</x:f>
        <x:v>5</x:v>
      </x:c>
      <x:c r="G130" s="10"/>
      <x:c r="H130" s="4"/>
      <x:c r="I130" s="4"/>
      <x:c r="J130" s="4"/>
      <x:c r="K130" s="4"/>
    </x:row>
    <x:row r="131" ht="24" customHeight="1">
      <x:c r="A131" s="17" t="n">
        <x:f>DATE(2027,1,1)+124</x:f>
        <x:v>46512</x:v>
      </x:c>
      <x:c r="B131" s="20"/>
      <x:c r="C131" s="20"/>
      <x:c r="D131" s="10"/>
      <x:c r="E131" s="19" t="str">
        <x:f>IF(COUNTA(B131:D131)=0,"",IF(COUNT(B131:D131)&lt;&gt;3,"Eingaben ergänzen",IF(OR(B131&lt;0,C131&lt;0,B131&gt;=1,C131&gt;=1,D131&lt;0),"Eingabe prüfen",IF(D131&gt;MOD(C131-B131,1)*1440,"Pause prüfen",MOD(C131-B131,1)*24-D131/60))))</x:f>
      </x:c>
      <x:c r="F131" s="18" t="n">
        <x:f>MONTH(A131)</x:f>
        <x:v>5</x:v>
      </x:c>
      <x:c r="G131" s="10"/>
      <x:c r="H131" s="4"/>
      <x:c r="I131" s="4"/>
      <x:c r="J131" s="4"/>
      <x:c r="K131" s="4"/>
    </x:row>
    <x:row r="132" ht="24" customHeight="1">
      <x:c r="A132" s="17" t="n">
        <x:f>DATE(2027,1,1)+125</x:f>
        <x:v>46513</x:v>
      </x:c>
      <x:c r="B132" s="20"/>
      <x:c r="C132" s="20"/>
      <x:c r="D132" s="10"/>
      <x:c r="E132" s="19" t="str">
        <x:f>IF(COUNTA(B132:D132)=0,"",IF(COUNT(B132:D132)&lt;&gt;3,"Eingaben ergänzen",IF(OR(B132&lt;0,C132&lt;0,B132&gt;=1,C132&gt;=1,D132&lt;0),"Eingabe prüfen",IF(D132&gt;MOD(C132-B132,1)*1440,"Pause prüfen",MOD(C132-B132,1)*24-D132/60))))</x:f>
      </x:c>
      <x:c r="F132" s="18" t="n">
        <x:f>MONTH(A132)</x:f>
        <x:v>5</x:v>
      </x:c>
      <x:c r="G132" s="10"/>
      <x:c r="H132" s="4"/>
      <x:c r="I132" s="4"/>
      <x:c r="J132" s="4"/>
      <x:c r="K132" s="4"/>
    </x:row>
    <x:row r="133" ht="24" customHeight="1">
      <x:c r="A133" s="17" t="n">
        <x:f>DATE(2027,1,1)+126</x:f>
        <x:v>46514</x:v>
      </x:c>
      <x:c r="B133" s="20"/>
      <x:c r="C133" s="20"/>
      <x:c r="D133" s="10"/>
      <x:c r="E133" s="19" t="str">
        <x:f>IF(COUNTA(B133:D133)=0,"",IF(COUNT(B133:D133)&lt;&gt;3,"Eingaben ergänzen",IF(OR(B133&lt;0,C133&lt;0,B133&gt;=1,C133&gt;=1,D133&lt;0),"Eingabe prüfen",IF(D133&gt;MOD(C133-B133,1)*1440,"Pause prüfen",MOD(C133-B133,1)*24-D133/60))))</x:f>
      </x:c>
      <x:c r="F133" s="18" t="n">
        <x:f>MONTH(A133)</x:f>
        <x:v>5</x:v>
      </x:c>
      <x:c r="G133" s="10"/>
      <x:c r="H133" s="4"/>
      <x:c r="I133" s="4"/>
      <x:c r="J133" s="4"/>
      <x:c r="K133" s="4"/>
    </x:row>
    <x:row r="134" ht="24" customHeight="1">
      <x:c r="A134" s="17" t="n">
        <x:f>DATE(2027,1,1)+127</x:f>
        <x:v>46515</x:v>
      </x:c>
      <x:c r="B134" s="20"/>
      <x:c r="C134" s="20"/>
      <x:c r="D134" s="10"/>
      <x:c r="E134" s="19" t="str">
        <x:f>IF(COUNTA(B134:D134)=0,"",IF(COUNT(B134:D134)&lt;&gt;3,"Eingaben ergänzen",IF(OR(B134&lt;0,C134&lt;0,B134&gt;=1,C134&gt;=1,D134&lt;0),"Eingabe prüfen",IF(D134&gt;MOD(C134-B134,1)*1440,"Pause prüfen",MOD(C134-B134,1)*24-D134/60))))</x:f>
      </x:c>
      <x:c r="F134" s="18" t="n">
        <x:f>MONTH(A134)</x:f>
        <x:v>5</x:v>
      </x:c>
      <x:c r="G134" s="10"/>
      <x:c r="H134" s="4"/>
      <x:c r="I134" s="4"/>
      <x:c r="J134" s="4"/>
      <x:c r="K134" s="4"/>
    </x:row>
    <x:row r="135" ht="24" customHeight="1">
      <x:c r="A135" s="17" t="n">
        <x:f>DATE(2027,1,1)+128</x:f>
        <x:v>46516</x:v>
      </x:c>
      <x:c r="B135" s="20"/>
      <x:c r="C135" s="20"/>
      <x:c r="D135" s="10"/>
      <x:c r="E135" s="19" t="str">
        <x:f>IF(COUNTA(B135:D135)=0,"",IF(COUNT(B135:D135)&lt;&gt;3,"Eingaben ergänzen",IF(OR(B135&lt;0,C135&lt;0,B135&gt;=1,C135&gt;=1,D135&lt;0),"Eingabe prüfen",IF(D135&gt;MOD(C135-B135,1)*1440,"Pause prüfen",MOD(C135-B135,1)*24-D135/60))))</x:f>
      </x:c>
      <x:c r="F135" s="18" t="n">
        <x:f>MONTH(A135)</x:f>
        <x:v>5</x:v>
      </x:c>
      <x:c r="G135" s="10"/>
      <x:c r="H135" s="4"/>
      <x:c r="I135" s="4"/>
      <x:c r="J135" s="4"/>
      <x:c r="K135" s="4"/>
    </x:row>
    <x:row r="136" ht="24" customHeight="1">
      <x:c r="A136" s="17" t="n">
        <x:f>DATE(2027,1,1)+129</x:f>
        <x:v>46517</x:v>
      </x:c>
      <x:c r="B136" s="20"/>
      <x:c r="C136" s="20"/>
      <x:c r="D136" s="10"/>
      <x:c r="E136" s="19" t="str">
        <x:f>IF(COUNTA(B136:D136)=0,"",IF(COUNT(B136:D136)&lt;&gt;3,"Eingaben ergänzen",IF(OR(B136&lt;0,C136&lt;0,B136&gt;=1,C136&gt;=1,D136&lt;0),"Eingabe prüfen",IF(D136&gt;MOD(C136-B136,1)*1440,"Pause prüfen",MOD(C136-B136,1)*24-D136/60))))</x:f>
      </x:c>
      <x:c r="F136" s="18" t="n">
        <x:f>MONTH(A136)</x:f>
        <x:v>5</x:v>
      </x:c>
      <x:c r="G136" s="10"/>
      <x:c r="H136" s="4"/>
      <x:c r="I136" s="4"/>
      <x:c r="J136" s="4"/>
      <x:c r="K136" s="4"/>
    </x:row>
    <x:row r="137" ht="24" customHeight="1">
      <x:c r="A137" s="17" t="n">
        <x:f>DATE(2027,1,1)+130</x:f>
        <x:v>46518</x:v>
      </x:c>
      <x:c r="B137" s="20"/>
      <x:c r="C137" s="20"/>
      <x:c r="D137" s="10"/>
      <x:c r="E137" s="19" t="str">
        <x:f>IF(COUNTA(B137:D137)=0,"",IF(COUNT(B137:D137)&lt;&gt;3,"Eingaben ergänzen",IF(OR(B137&lt;0,C137&lt;0,B137&gt;=1,C137&gt;=1,D137&lt;0),"Eingabe prüfen",IF(D137&gt;MOD(C137-B137,1)*1440,"Pause prüfen",MOD(C137-B137,1)*24-D137/60))))</x:f>
      </x:c>
      <x:c r="F137" s="18" t="n">
        <x:f>MONTH(A137)</x:f>
        <x:v>5</x:v>
      </x:c>
      <x:c r="G137" s="10"/>
      <x:c r="H137" s="4"/>
      <x:c r="I137" s="4"/>
      <x:c r="J137" s="4"/>
      <x:c r="K137" s="4"/>
    </x:row>
    <x:row r="138" ht="24" customHeight="1">
      <x:c r="A138" s="17" t="n">
        <x:f>DATE(2027,1,1)+131</x:f>
        <x:v>46519</x:v>
      </x:c>
      <x:c r="B138" s="20"/>
      <x:c r="C138" s="20"/>
      <x:c r="D138" s="10"/>
      <x:c r="E138" s="19" t="str">
        <x:f>IF(COUNTA(B138:D138)=0,"",IF(COUNT(B138:D138)&lt;&gt;3,"Eingaben ergänzen",IF(OR(B138&lt;0,C138&lt;0,B138&gt;=1,C138&gt;=1,D138&lt;0),"Eingabe prüfen",IF(D138&gt;MOD(C138-B138,1)*1440,"Pause prüfen",MOD(C138-B138,1)*24-D138/60))))</x:f>
      </x:c>
      <x:c r="F138" s="18" t="n">
        <x:f>MONTH(A138)</x:f>
        <x:v>5</x:v>
      </x:c>
      <x:c r="G138" s="10"/>
      <x:c r="H138" s="4"/>
      <x:c r="I138" s="4"/>
      <x:c r="J138" s="4"/>
      <x:c r="K138" s="4"/>
    </x:row>
    <x:row r="139" ht="24" customHeight="1">
      <x:c r="A139" s="17" t="n">
        <x:f>DATE(2027,1,1)+132</x:f>
        <x:v>46520</x:v>
      </x:c>
      <x:c r="B139" s="20"/>
      <x:c r="C139" s="20"/>
      <x:c r="D139" s="10"/>
      <x:c r="E139" s="19" t="str">
        <x:f>IF(COUNTA(B139:D139)=0,"",IF(COUNT(B139:D139)&lt;&gt;3,"Eingaben ergänzen",IF(OR(B139&lt;0,C139&lt;0,B139&gt;=1,C139&gt;=1,D139&lt;0),"Eingabe prüfen",IF(D139&gt;MOD(C139-B139,1)*1440,"Pause prüfen",MOD(C139-B139,1)*24-D139/60))))</x:f>
      </x:c>
      <x:c r="F139" s="18" t="n">
        <x:f>MONTH(A139)</x:f>
        <x:v>5</x:v>
      </x:c>
      <x:c r="G139" s="10"/>
      <x:c r="H139" s="4"/>
      <x:c r="I139" s="4"/>
      <x:c r="J139" s="4"/>
      <x:c r="K139" s="4"/>
    </x:row>
    <x:row r="140" ht="24" customHeight="1">
      <x:c r="A140" s="17" t="n">
        <x:f>DATE(2027,1,1)+133</x:f>
        <x:v>46521</x:v>
      </x:c>
      <x:c r="B140" s="20"/>
      <x:c r="C140" s="20"/>
      <x:c r="D140" s="10"/>
      <x:c r="E140" s="19" t="str">
        <x:f>IF(COUNTA(B140:D140)=0,"",IF(COUNT(B140:D140)&lt;&gt;3,"Eingaben ergänzen",IF(OR(B140&lt;0,C140&lt;0,B140&gt;=1,C140&gt;=1,D140&lt;0),"Eingabe prüfen",IF(D140&gt;MOD(C140-B140,1)*1440,"Pause prüfen",MOD(C140-B140,1)*24-D140/60))))</x:f>
      </x:c>
      <x:c r="F140" s="18" t="n">
        <x:f>MONTH(A140)</x:f>
        <x:v>5</x:v>
      </x:c>
      <x:c r="G140" s="10"/>
      <x:c r="H140" s="4"/>
      <x:c r="I140" s="4"/>
      <x:c r="J140" s="4"/>
      <x:c r="K140" s="4"/>
    </x:row>
    <x:row r="141" ht="24" customHeight="1">
      <x:c r="A141" s="17" t="n">
        <x:f>DATE(2027,1,1)+134</x:f>
        <x:v>46522</x:v>
      </x:c>
      <x:c r="B141" s="20"/>
      <x:c r="C141" s="20"/>
      <x:c r="D141" s="10"/>
      <x:c r="E141" s="19" t="str">
        <x:f>IF(COUNTA(B141:D141)=0,"",IF(COUNT(B141:D141)&lt;&gt;3,"Eingaben ergänzen",IF(OR(B141&lt;0,C141&lt;0,B141&gt;=1,C141&gt;=1,D141&lt;0),"Eingabe prüfen",IF(D141&gt;MOD(C141-B141,1)*1440,"Pause prüfen",MOD(C141-B141,1)*24-D141/60))))</x:f>
      </x:c>
      <x:c r="F141" s="18" t="n">
        <x:f>MONTH(A141)</x:f>
        <x:v>5</x:v>
      </x:c>
      <x:c r="G141" s="10"/>
      <x:c r="H141" s="4"/>
      <x:c r="I141" s="4"/>
      <x:c r="J141" s="4"/>
      <x:c r="K141" s="4"/>
    </x:row>
    <x:row r="142" ht="24" customHeight="1">
      <x:c r="A142" s="17" t="n">
        <x:f>DATE(2027,1,1)+135</x:f>
        <x:v>46523</x:v>
      </x:c>
      <x:c r="B142" s="20"/>
      <x:c r="C142" s="20"/>
      <x:c r="D142" s="10"/>
      <x:c r="E142" s="19" t="str">
        <x:f>IF(COUNTA(B142:D142)=0,"",IF(COUNT(B142:D142)&lt;&gt;3,"Eingaben ergänzen",IF(OR(B142&lt;0,C142&lt;0,B142&gt;=1,C142&gt;=1,D142&lt;0),"Eingabe prüfen",IF(D142&gt;MOD(C142-B142,1)*1440,"Pause prüfen",MOD(C142-B142,1)*24-D142/60))))</x:f>
      </x:c>
      <x:c r="F142" s="18" t="n">
        <x:f>MONTH(A142)</x:f>
        <x:v>5</x:v>
      </x:c>
      <x:c r="G142" s="10"/>
      <x:c r="H142" s="4"/>
      <x:c r="I142" s="4"/>
      <x:c r="J142" s="4"/>
      <x:c r="K142" s="4"/>
    </x:row>
    <x:row r="143" ht="24" customHeight="1">
      <x:c r="A143" s="17" t="n">
        <x:f>DATE(2027,1,1)+136</x:f>
        <x:v>46524</x:v>
      </x:c>
      <x:c r="B143" s="20"/>
      <x:c r="C143" s="20"/>
      <x:c r="D143" s="10"/>
      <x:c r="E143" s="19" t="str">
        <x:f>IF(COUNTA(B143:D143)=0,"",IF(COUNT(B143:D143)&lt;&gt;3,"Eingaben ergänzen",IF(OR(B143&lt;0,C143&lt;0,B143&gt;=1,C143&gt;=1,D143&lt;0),"Eingabe prüfen",IF(D143&gt;MOD(C143-B143,1)*1440,"Pause prüfen",MOD(C143-B143,1)*24-D143/60))))</x:f>
      </x:c>
      <x:c r="F143" s="18" t="n">
        <x:f>MONTH(A143)</x:f>
        <x:v>5</x:v>
      </x:c>
      <x:c r="G143" s="10"/>
      <x:c r="H143" s="4"/>
      <x:c r="I143" s="4"/>
      <x:c r="J143" s="4"/>
      <x:c r="K143" s="4"/>
    </x:row>
    <x:row r="144" ht="24" customHeight="1">
      <x:c r="A144" s="17" t="n">
        <x:f>DATE(2027,1,1)+137</x:f>
        <x:v>46525</x:v>
      </x:c>
      <x:c r="B144" s="20"/>
      <x:c r="C144" s="20"/>
      <x:c r="D144" s="10"/>
      <x:c r="E144" s="19" t="str">
        <x:f>IF(COUNTA(B144:D144)=0,"",IF(COUNT(B144:D144)&lt;&gt;3,"Eingaben ergänzen",IF(OR(B144&lt;0,C144&lt;0,B144&gt;=1,C144&gt;=1,D144&lt;0),"Eingabe prüfen",IF(D144&gt;MOD(C144-B144,1)*1440,"Pause prüfen",MOD(C144-B144,1)*24-D144/60))))</x:f>
      </x:c>
      <x:c r="F144" s="18" t="n">
        <x:f>MONTH(A144)</x:f>
        <x:v>5</x:v>
      </x:c>
      <x:c r="G144" s="10"/>
      <x:c r="H144" s="4"/>
      <x:c r="I144" s="4"/>
      <x:c r="J144" s="4"/>
      <x:c r="K144" s="4"/>
    </x:row>
    <x:row r="145" ht="24" customHeight="1">
      <x:c r="A145" s="17" t="n">
        <x:f>DATE(2027,1,1)+138</x:f>
        <x:v>46526</x:v>
      </x:c>
      <x:c r="B145" s="20"/>
      <x:c r="C145" s="20"/>
      <x:c r="D145" s="10"/>
      <x:c r="E145" s="19" t="str">
        <x:f>IF(COUNTA(B145:D145)=0,"",IF(COUNT(B145:D145)&lt;&gt;3,"Eingaben ergänzen",IF(OR(B145&lt;0,C145&lt;0,B145&gt;=1,C145&gt;=1,D145&lt;0),"Eingabe prüfen",IF(D145&gt;MOD(C145-B145,1)*1440,"Pause prüfen",MOD(C145-B145,1)*24-D145/60))))</x:f>
      </x:c>
      <x:c r="F145" s="18" t="n">
        <x:f>MONTH(A145)</x:f>
        <x:v>5</x:v>
      </x:c>
      <x:c r="G145" s="10"/>
      <x:c r="H145" s="4"/>
      <x:c r="I145" s="4"/>
      <x:c r="J145" s="4"/>
      <x:c r="K145" s="4"/>
    </x:row>
    <x:row r="146" ht="24" customHeight="1">
      <x:c r="A146" s="17" t="n">
        <x:f>DATE(2027,1,1)+139</x:f>
        <x:v>46527</x:v>
      </x:c>
      <x:c r="B146" s="20"/>
      <x:c r="C146" s="20"/>
      <x:c r="D146" s="10"/>
      <x:c r="E146" s="19" t="str">
        <x:f>IF(COUNTA(B146:D146)=0,"",IF(COUNT(B146:D146)&lt;&gt;3,"Eingaben ergänzen",IF(OR(B146&lt;0,C146&lt;0,B146&gt;=1,C146&gt;=1,D146&lt;0),"Eingabe prüfen",IF(D146&gt;MOD(C146-B146,1)*1440,"Pause prüfen",MOD(C146-B146,1)*24-D146/60))))</x:f>
      </x:c>
      <x:c r="F146" s="18" t="n">
        <x:f>MONTH(A146)</x:f>
        <x:v>5</x:v>
      </x:c>
      <x:c r="G146" s="10"/>
      <x:c r="H146" s="4"/>
      <x:c r="I146" s="4"/>
      <x:c r="J146" s="4"/>
      <x:c r="K146" s="4"/>
    </x:row>
    <x:row r="147" ht="24" customHeight="1">
      <x:c r="A147" s="17" t="n">
        <x:f>DATE(2027,1,1)+140</x:f>
        <x:v>46528</x:v>
      </x:c>
      <x:c r="B147" s="20"/>
      <x:c r="C147" s="20"/>
      <x:c r="D147" s="10"/>
      <x:c r="E147" s="19" t="str">
        <x:f>IF(COUNTA(B147:D147)=0,"",IF(COUNT(B147:D147)&lt;&gt;3,"Eingaben ergänzen",IF(OR(B147&lt;0,C147&lt;0,B147&gt;=1,C147&gt;=1,D147&lt;0),"Eingabe prüfen",IF(D147&gt;MOD(C147-B147,1)*1440,"Pause prüfen",MOD(C147-B147,1)*24-D147/60))))</x:f>
      </x:c>
      <x:c r="F147" s="18" t="n">
        <x:f>MONTH(A147)</x:f>
        <x:v>5</x:v>
      </x:c>
      <x:c r="G147" s="10"/>
      <x:c r="H147" s="4"/>
      <x:c r="I147" s="4"/>
      <x:c r="J147" s="4"/>
      <x:c r="K147" s="4"/>
    </x:row>
    <x:row r="148" ht="24" customHeight="1">
      <x:c r="A148" s="17" t="n">
        <x:f>DATE(2027,1,1)+141</x:f>
        <x:v>46529</x:v>
      </x:c>
      <x:c r="B148" s="20"/>
      <x:c r="C148" s="20"/>
      <x:c r="D148" s="10"/>
      <x:c r="E148" s="19" t="str">
        <x:f>IF(COUNTA(B148:D148)=0,"",IF(COUNT(B148:D148)&lt;&gt;3,"Eingaben ergänzen",IF(OR(B148&lt;0,C148&lt;0,B148&gt;=1,C148&gt;=1,D148&lt;0),"Eingabe prüfen",IF(D148&gt;MOD(C148-B148,1)*1440,"Pause prüfen",MOD(C148-B148,1)*24-D148/60))))</x:f>
      </x:c>
      <x:c r="F148" s="18" t="n">
        <x:f>MONTH(A148)</x:f>
        <x:v>5</x:v>
      </x:c>
      <x:c r="G148" s="10"/>
      <x:c r="H148" s="4"/>
      <x:c r="I148" s="4"/>
      <x:c r="J148" s="4"/>
      <x:c r="K148" s="4"/>
    </x:row>
    <x:row r="149" ht="24" customHeight="1">
      <x:c r="A149" s="17" t="n">
        <x:f>DATE(2027,1,1)+142</x:f>
        <x:v>46530</x:v>
      </x:c>
      <x:c r="B149" s="20"/>
      <x:c r="C149" s="20"/>
      <x:c r="D149" s="10"/>
      <x:c r="E149" s="19" t="str">
        <x:f>IF(COUNTA(B149:D149)=0,"",IF(COUNT(B149:D149)&lt;&gt;3,"Eingaben ergänzen",IF(OR(B149&lt;0,C149&lt;0,B149&gt;=1,C149&gt;=1,D149&lt;0),"Eingabe prüfen",IF(D149&gt;MOD(C149-B149,1)*1440,"Pause prüfen",MOD(C149-B149,1)*24-D149/60))))</x:f>
      </x:c>
      <x:c r="F149" s="18" t="n">
        <x:f>MONTH(A149)</x:f>
        <x:v>5</x:v>
      </x:c>
      <x:c r="G149" s="10"/>
      <x:c r="H149" s="4"/>
      <x:c r="I149" s="4"/>
      <x:c r="J149" s="4"/>
      <x:c r="K149" s="4"/>
    </x:row>
    <x:row r="150" ht="24" customHeight="1">
      <x:c r="A150" s="17" t="n">
        <x:f>DATE(2027,1,1)+143</x:f>
        <x:v>46531</x:v>
      </x:c>
      <x:c r="B150" s="20"/>
      <x:c r="C150" s="20"/>
      <x:c r="D150" s="10"/>
      <x:c r="E150" s="19" t="str">
        <x:f>IF(COUNTA(B150:D150)=0,"",IF(COUNT(B150:D150)&lt;&gt;3,"Eingaben ergänzen",IF(OR(B150&lt;0,C150&lt;0,B150&gt;=1,C150&gt;=1,D150&lt;0),"Eingabe prüfen",IF(D150&gt;MOD(C150-B150,1)*1440,"Pause prüfen",MOD(C150-B150,1)*24-D150/60))))</x:f>
      </x:c>
      <x:c r="F150" s="18" t="n">
        <x:f>MONTH(A150)</x:f>
        <x:v>5</x:v>
      </x:c>
      <x:c r="G150" s="10"/>
      <x:c r="H150" s="4"/>
      <x:c r="I150" s="4"/>
      <x:c r="J150" s="4"/>
      <x:c r="K150" s="4"/>
    </x:row>
    <x:row r="151" ht="24" customHeight="1">
      <x:c r="A151" s="17" t="n">
        <x:f>DATE(2027,1,1)+144</x:f>
        <x:v>46532</x:v>
      </x:c>
      <x:c r="B151" s="20"/>
      <x:c r="C151" s="20"/>
      <x:c r="D151" s="10"/>
      <x:c r="E151" s="19" t="str">
        <x:f>IF(COUNTA(B151:D151)=0,"",IF(COUNT(B151:D151)&lt;&gt;3,"Eingaben ergänzen",IF(OR(B151&lt;0,C151&lt;0,B151&gt;=1,C151&gt;=1,D151&lt;0),"Eingabe prüfen",IF(D151&gt;MOD(C151-B151,1)*1440,"Pause prüfen",MOD(C151-B151,1)*24-D151/60))))</x:f>
      </x:c>
      <x:c r="F151" s="18" t="n">
        <x:f>MONTH(A151)</x:f>
        <x:v>5</x:v>
      </x:c>
      <x:c r="G151" s="10"/>
      <x:c r="H151" s="4"/>
      <x:c r="I151" s="4"/>
      <x:c r="J151" s="4"/>
      <x:c r="K151" s="4"/>
    </x:row>
    <x:row r="152" ht="24" customHeight="1">
      <x:c r="A152" s="17" t="n">
        <x:f>DATE(2027,1,1)+145</x:f>
        <x:v>46533</x:v>
      </x:c>
      <x:c r="B152" s="20"/>
      <x:c r="C152" s="20"/>
      <x:c r="D152" s="10"/>
      <x:c r="E152" s="19" t="str">
        <x:f>IF(COUNTA(B152:D152)=0,"",IF(COUNT(B152:D152)&lt;&gt;3,"Eingaben ergänzen",IF(OR(B152&lt;0,C152&lt;0,B152&gt;=1,C152&gt;=1,D152&lt;0),"Eingabe prüfen",IF(D152&gt;MOD(C152-B152,1)*1440,"Pause prüfen",MOD(C152-B152,1)*24-D152/60))))</x:f>
      </x:c>
      <x:c r="F152" s="18" t="n">
        <x:f>MONTH(A152)</x:f>
        <x:v>5</x:v>
      </x:c>
      <x:c r="G152" s="10"/>
      <x:c r="H152" s="4"/>
      <x:c r="I152" s="4"/>
      <x:c r="J152" s="4"/>
      <x:c r="K152" s="4"/>
    </x:row>
    <x:row r="153" ht="24" customHeight="1">
      <x:c r="A153" s="17" t="n">
        <x:f>DATE(2027,1,1)+146</x:f>
        <x:v>46534</x:v>
      </x:c>
      <x:c r="B153" s="20"/>
      <x:c r="C153" s="20"/>
      <x:c r="D153" s="10"/>
      <x:c r="E153" s="19" t="str">
        <x:f>IF(COUNTA(B153:D153)=0,"",IF(COUNT(B153:D153)&lt;&gt;3,"Eingaben ergänzen",IF(OR(B153&lt;0,C153&lt;0,B153&gt;=1,C153&gt;=1,D153&lt;0),"Eingabe prüfen",IF(D153&gt;MOD(C153-B153,1)*1440,"Pause prüfen",MOD(C153-B153,1)*24-D153/60))))</x:f>
      </x:c>
      <x:c r="F153" s="18" t="n">
        <x:f>MONTH(A153)</x:f>
        <x:v>5</x:v>
      </x:c>
      <x:c r="G153" s="10"/>
      <x:c r="H153" s="4"/>
      <x:c r="I153" s="4"/>
      <x:c r="J153" s="4"/>
      <x:c r="K153" s="4"/>
    </x:row>
    <x:row r="154" ht="24" customHeight="1">
      <x:c r="A154" s="17" t="n">
        <x:f>DATE(2027,1,1)+147</x:f>
        <x:v>46535</x:v>
      </x:c>
      <x:c r="B154" s="20"/>
      <x:c r="C154" s="20"/>
      <x:c r="D154" s="10"/>
      <x:c r="E154" s="19" t="str">
        <x:f>IF(COUNTA(B154:D154)=0,"",IF(COUNT(B154:D154)&lt;&gt;3,"Eingaben ergänzen",IF(OR(B154&lt;0,C154&lt;0,B154&gt;=1,C154&gt;=1,D154&lt;0),"Eingabe prüfen",IF(D154&gt;MOD(C154-B154,1)*1440,"Pause prüfen",MOD(C154-B154,1)*24-D154/60))))</x:f>
      </x:c>
      <x:c r="F154" s="18" t="n">
        <x:f>MONTH(A154)</x:f>
        <x:v>5</x:v>
      </x:c>
      <x:c r="G154" s="10"/>
      <x:c r="H154" s="4"/>
      <x:c r="I154" s="4"/>
      <x:c r="J154" s="4"/>
      <x:c r="K154" s="4"/>
    </x:row>
    <x:row r="155" ht="24" customHeight="1">
      <x:c r="A155" s="17" t="n">
        <x:f>DATE(2027,1,1)+148</x:f>
        <x:v>46536</x:v>
      </x:c>
      <x:c r="B155" s="20"/>
      <x:c r="C155" s="20"/>
      <x:c r="D155" s="10"/>
      <x:c r="E155" s="19" t="str">
        <x:f>IF(COUNTA(B155:D155)=0,"",IF(COUNT(B155:D155)&lt;&gt;3,"Eingaben ergänzen",IF(OR(B155&lt;0,C155&lt;0,B155&gt;=1,C155&gt;=1,D155&lt;0),"Eingabe prüfen",IF(D155&gt;MOD(C155-B155,1)*1440,"Pause prüfen",MOD(C155-B155,1)*24-D155/60))))</x:f>
      </x:c>
      <x:c r="F155" s="18" t="n">
        <x:f>MONTH(A155)</x:f>
        <x:v>5</x:v>
      </x:c>
      <x:c r="G155" s="10"/>
      <x:c r="H155" s="4"/>
      <x:c r="I155" s="4"/>
      <x:c r="J155" s="4"/>
      <x:c r="K155" s="4"/>
    </x:row>
    <x:row r="156" ht="24" customHeight="1">
      <x:c r="A156" s="17" t="n">
        <x:f>DATE(2027,1,1)+149</x:f>
        <x:v>46537</x:v>
      </x:c>
      <x:c r="B156" s="20"/>
      <x:c r="C156" s="20"/>
      <x:c r="D156" s="10"/>
      <x:c r="E156" s="19" t="str">
        <x:f>IF(COUNTA(B156:D156)=0,"",IF(COUNT(B156:D156)&lt;&gt;3,"Eingaben ergänzen",IF(OR(B156&lt;0,C156&lt;0,B156&gt;=1,C156&gt;=1,D156&lt;0),"Eingabe prüfen",IF(D156&gt;MOD(C156-B156,1)*1440,"Pause prüfen",MOD(C156-B156,1)*24-D156/60))))</x:f>
      </x:c>
      <x:c r="F156" s="18" t="n">
        <x:f>MONTH(A156)</x:f>
        <x:v>5</x:v>
      </x:c>
      <x:c r="G156" s="10"/>
      <x:c r="H156" s="4"/>
      <x:c r="I156" s="4"/>
      <x:c r="J156" s="4"/>
      <x:c r="K156" s="4"/>
    </x:row>
    <x:row r="157" ht="24" customHeight="1">
      <x:c r="A157" s="17" t="n">
        <x:f>DATE(2027,1,1)+150</x:f>
        <x:v>46538</x:v>
      </x:c>
      <x:c r="B157" s="20"/>
      <x:c r="C157" s="20"/>
      <x:c r="D157" s="10"/>
      <x:c r="E157" s="19" t="str">
        <x:f>IF(COUNTA(B157:D157)=0,"",IF(COUNT(B157:D157)&lt;&gt;3,"Eingaben ergänzen",IF(OR(B157&lt;0,C157&lt;0,B157&gt;=1,C157&gt;=1,D157&lt;0),"Eingabe prüfen",IF(D157&gt;MOD(C157-B157,1)*1440,"Pause prüfen",MOD(C157-B157,1)*24-D157/60))))</x:f>
      </x:c>
      <x:c r="F157" s="18" t="n">
        <x:f>MONTH(A157)</x:f>
        <x:v>5</x:v>
      </x:c>
      <x:c r="G157" s="10"/>
      <x:c r="H157" s="4"/>
      <x:c r="I157" s="4"/>
      <x:c r="J157" s="4"/>
      <x:c r="K157" s="4"/>
    </x:row>
    <x:row r="158" ht="24" customHeight="1">
      <x:c r="A158" s="17" t="n">
        <x:f>DATE(2027,1,1)+151</x:f>
        <x:v>46539</x:v>
      </x:c>
      <x:c r="B158" s="20"/>
      <x:c r="C158" s="20"/>
      <x:c r="D158" s="10"/>
      <x:c r="E158" s="19" t="str">
        <x:f>IF(COUNTA(B158:D158)=0,"",IF(COUNT(B158:D158)&lt;&gt;3,"Eingaben ergänzen",IF(OR(B158&lt;0,C158&lt;0,B158&gt;=1,C158&gt;=1,D158&lt;0),"Eingabe prüfen",IF(D158&gt;MOD(C158-B158,1)*1440,"Pause prüfen",MOD(C158-B158,1)*24-D158/60))))</x:f>
      </x:c>
      <x:c r="F158" s="18" t="n">
        <x:f>MONTH(A158)</x:f>
        <x:v>6</x:v>
      </x:c>
      <x:c r="G158" s="10"/>
      <x:c r="H158" s="4"/>
      <x:c r="I158" s="4"/>
      <x:c r="J158" s="4"/>
      <x:c r="K158" s="4"/>
    </x:row>
    <x:row r="159" ht="24" customHeight="1">
      <x:c r="A159" s="17" t="n">
        <x:f>DATE(2027,1,1)+152</x:f>
        <x:v>46540</x:v>
      </x:c>
      <x:c r="B159" s="20"/>
      <x:c r="C159" s="20"/>
      <x:c r="D159" s="10"/>
      <x:c r="E159" s="19" t="str">
        <x:f>IF(COUNTA(B159:D159)=0,"",IF(COUNT(B159:D159)&lt;&gt;3,"Eingaben ergänzen",IF(OR(B159&lt;0,C159&lt;0,B159&gt;=1,C159&gt;=1,D159&lt;0),"Eingabe prüfen",IF(D159&gt;MOD(C159-B159,1)*1440,"Pause prüfen",MOD(C159-B159,1)*24-D159/60))))</x:f>
      </x:c>
      <x:c r="F159" s="18" t="n">
        <x:f>MONTH(A159)</x:f>
        <x:v>6</x:v>
      </x:c>
      <x:c r="G159" s="10"/>
      <x:c r="H159" s="4"/>
      <x:c r="I159" s="4"/>
      <x:c r="J159" s="4"/>
      <x:c r="K159" s="4"/>
    </x:row>
    <x:row r="160" ht="24" customHeight="1">
      <x:c r="A160" s="17" t="n">
        <x:f>DATE(2027,1,1)+153</x:f>
        <x:v>46541</x:v>
      </x:c>
      <x:c r="B160" s="20"/>
      <x:c r="C160" s="20"/>
      <x:c r="D160" s="10"/>
      <x:c r="E160" s="19" t="str">
        <x:f>IF(COUNTA(B160:D160)=0,"",IF(COUNT(B160:D160)&lt;&gt;3,"Eingaben ergänzen",IF(OR(B160&lt;0,C160&lt;0,B160&gt;=1,C160&gt;=1,D160&lt;0),"Eingabe prüfen",IF(D160&gt;MOD(C160-B160,1)*1440,"Pause prüfen",MOD(C160-B160,1)*24-D160/60))))</x:f>
      </x:c>
      <x:c r="F160" s="18" t="n">
        <x:f>MONTH(A160)</x:f>
        <x:v>6</x:v>
      </x:c>
      <x:c r="G160" s="10"/>
      <x:c r="H160" s="4"/>
      <x:c r="I160" s="4"/>
      <x:c r="J160" s="4"/>
      <x:c r="K160" s="4"/>
    </x:row>
    <x:row r="161" ht="24" customHeight="1">
      <x:c r="A161" s="17" t="n">
        <x:f>DATE(2027,1,1)+154</x:f>
        <x:v>46542</x:v>
      </x:c>
      <x:c r="B161" s="20"/>
      <x:c r="C161" s="20"/>
      <x:c r="D161" s="10"/>
      <x:c r="E161" s="19" t="str">
        <x:f>IF(COUNTA(B161:D161)=0,"",IF(COUNT(B161:D161)&lt;&gt;3,"Eingaben ergänzen",IF(OR(B161&lt;0,C161&lt;0,B161&gt;=1,C161&gt;=1,D161&lt;0),"Eingabe prüfen",IF(D161&gt;MOD(C161-B161,1)*1440,"Pause prüfen",MOD(C161-B161,1)*24-D161/60))))</x:f>
      </x:c>
      <x:c r="F161" s="18" t="n">
        <x:f>MONTH(A161)</x:f>
        <x:v>6</x:v>
      </x:c>
      <x:c r="G161" s="10"/>
      <x:c r="H161" s="4"/>
      <x:c r="I161" s="4"/>
      <x:c r="J161" s="4"/>
      <x:c r="K161" s="4"/>
    </x:row>
    <x:row r="162" ht="24" customHeight="1">
      <x:c r="A162" s="17" t="n">
        <x:f>DATE(2027,1,1)+155</x:f>
        <x:v>46543</x:v>
      </x:c>
      <x:c r="B162" s="20"/>
      <x:c r="C162" s="20"/>
      <x:c r="D162" s="10"/>
      <x:c r="E162" s="19" t="str">
        <x:f>IF(COUNTA(B162:D162)=0,"",IF(COUNT(B162:D162)&lt;&gt;3,"Eingaben ergänzen",IF(OR(B162&lt;0,C162&lt;0,B162&gt;=1,C162&gt;=1,D162&lt;0),"Eingabe prüfen",IF(D162&gt;MOD(C162-B162,1)*1440,"Pause prüfen",MOD(C162-B162,1)*24-D162/60))))</x:f>
      </x:c>
      <x:c r="F162" s="18" t="n">
        <x:f>MONTH(A162)</x:f>
        <x:v>6</x:v>
      </x:c>
      <x:c r="G162" s="10"/>
      <x:c r="H162" s="4"/>
      <x:c r="I162" s="4"/>
      <x:c r="J162" s="4"/>
      <x:c r="K162" s="4"/>
    </x:row>
    <x:row r="163" ht="24" customHeight="1">
      <x:c r="A163" s="17" t="n">
        <x:f>DATE(2027,1,1)+156</x:f>
        <x:v>46544</x:v>
      </x:c>
      <x:c r="B163" s="20"/>
      <x:c r="C163" s="20"/>
      <x:c r="D163" s="10"/>
      <x:c r="E163" s="19" t="str">
        <x:f>IF(COUNTA(B163:D163)=0,"",IF(COUNT(B163:D163)&lt;&gt;3,"Eingaben ergänzen",IF(OR(B163&lt;0,C163&lt;0,B163&gt;=1,C163&gt;=1,D163&lt;0),"Eingabe prüfen",IF(D163&gt;MOD(C163-B163,1)*1440,"Pause prüfen",MOD(C163-B163,1)*24-D163/60))))</x:f>
      </x:c>
      <x:c r="F163" s="18" t="n">
        <x:f>MONTH(A163)</x:f>
        <x:v>6</x:v>
      </x:c>
      <x:c r="G163" s="10"/>
      <x:c r="H163" s="4"/>
      <x:c r="I163" s="4"/>
      <x:c r="J163" s="4"/>
      <x:c r="K163" s="4"/>
    </x:row>
    <x:row r="164" ht="24" customHeight="1">
      <x:c r="A164" s="17" t="n">
        <x:f>DATE(2027,1,1)+157</x:f>
        <x:v>46545</x:v>
      </x:c>
      <x:c r="B164" s="20"/>
      <x:c r="C164" s="20"/>
      <x:c r="D164" s="10"/>
      <x:c r="E164" s="19" t="str">
        <x:f>IF(COUNTA(B164:D164)=0,"",IF(COUNT(B164:D164)&lt;&gt;3,"Eingaben ergänzen",IF(OR(B164&lt;0,C164&lt;0,B164&gt;=1,C164&gt;=1,D164&lt;0),"Eingabe prüfen",IF(D164&gt;MOD(C164-B164,1)*1440,"Pause prüfen",MOD(C164-B164,1)*24-D164/60))))</x:f>
      </x:c>
      <x:c r="F164" s="18" t="n">
        <x:f>MONTH(A164)</x:f>
        <x:v>6</x:v>
      </x:c>
      <x:c r="G164" s="10"/>
      <x:c r="H164" s="4"/>
      <x:c r="I164" s="4"/>
      <x:c r="J164" s="4"/>
      <x:c r="K164" s="4"/>
    </x:row>
    <x:row r="165" ht="24" customHeight="1">
      <x:c r="A165" s="17" t="n">
        <x:f>DATE(2027,1,1)+158</x:f>
        <x:v>46546</x:v>
      </x:c>
      <x:c r="B165" s="20"/>
      <x:c r="C165" s="20"/>
      <x:c r="D165" s="10"/>
      <x:c r="E165" s="19" t="str">
        <x:f>IF(COUNTA(B165:D165)=0,"",IF(COUNT(B165:D165)&lt;&gt;3,"Eingaben ergänzen",IF(OR(B165&lt;0,C165&lt;0,B165&gt;=1,C165&gt;=1,D165&lt;0),"Eingabe prüfen",IF(D165&gt;MOD(C165-B165,1)*1440,"Pause prüfen",MOD(C165-B165,1)*24-D165/60))))</x:f>
      </x:c>
      <x:c r="F165" s="18" t="n">
        <x:f>MONTH(A165)</x:f>
        <x:v>6</x:v>
      </x:c>
      <x:c r="G165" s="10"/>
      <x:c r="H165" s="4"/>
      <x:c r="I165" s="4"/>
      <x:c r="J165" s="4"/>
      <x:c r="K165" s="4"/>
    </x:row>
    <x:row r="166" ht="24" customHeight="1">
      <x:c r="A166" s="17" t="n">
        <x:f>DATE(2027,1,1)+159</x:f>
        <x:v>46547</x:v>
      </x:c>
      <x:c r="B166" s="20"/>
      <x:c r="C166" s="20"/>
      <x:c r="D166" s="10"/>
      <x:c r="E166" s="19" t="str">
        <x:f>IF(COUNTA(B166:D166)=0,"",IF(COUNT(B166:D166)&lt;&gt;3,"Eingaben ergänzen",IF(OR(B166&lt;0,C166&lt;0,B166&gt;=1,C166&gt;=1,D166&lt;0),"Eingabe prüfen",IF(D166&gt;MOD(C166-B166,1)*1440,"Pause prüfen",MOD(C166-B166,1)*24-D166/60))))</x:f>
      </x:c>
      <x:c r="F166" s="18" t="n">
        <x:f>MONTH(A166)</x:f>
        <x:v>6</x:v>
      </x:c>
      <x:c r="G166" s="10"/>
      <x:c r="H166" s="4"/>
      <x:c r="I166" s="4"/>
      <x:c r="J166" s="4"/>
      <x:c r="K166" s="4"/>
    </x:row>
    <x:row r="167" ht="24" customHeight="1">
      <x:c r="A167" s="17" t="n">
        <x:f>DATE(2027,1,1)+160</x:f>
        <x:v>46548</x:v>
      </x:c>
      <x:c r="B167" s="20"/>
      <x:c r="C167" s="20"/>
      <x:c r="D167" s="10"/>
      <x:c r="E167" s="19" t="str">
        <x:f>IF(COUNTA(B167:D167)=0,"",IF(COUNT(B167:D167)&lt;&gt;3,"Eingaben ergänzen",IF(OR(B167&lt;0,C167&lt;0,B167&gt;=1,C167&gt;=1,D167&lt;0),"Eingabe prüfen",IF(D167&gt;MOD(C167-B167,1)*1440,"Pause prüfen",MOD(C167-B167,1)*24-D167/60))))</x:f>
      </x:c>
      <x:c r="F167" s="18" t="n">
        <x:f>MONTH(A167)</x:f>
        <x:v>6</x:v>
      </x:c>
      <x:c r="G167" s="10"/>
      <x:c r="H167" s="4"/>
      <x:c r="I167" s="4"/>
      <x:c r="J167" s="4"/>
      <x:c r="K167" s="4"/>
    </x:row>
    <x:row r="168" ht="24" customHeight="1">
      <x:c r="A168" s="17" t="n">
        <x:f>DATE(2027,1,1)+161</x:f>
        <x:v>46549</x:v>
      </x:c>
      <x:c r="B168" s="20"/>
      <x:c r="C168" s="20"/>
      <x:c r="D168" s="10"/>
      <x:c r="E168" s="19" t="str">
        <x:f>IF(COUNTA(B168:D168)=0,"",IF(COUNT(B168:D168)&lt;&gt;3,"Eingaben ergänzen",IF(OR(B168&lt;0,C168&lt;0,B168&gt;=1,C168&gt;=1,D168&lt;0),"Eingabe prüfen",IF(D168&gt;MOD(C168-B168,1)*1440,"Pause prüfen",MOD(C168-B168,1)*24-D168/60))))</x:f>
      </x:c>
      <x:c r="F168" s="18" t="n">
        <x:f>MONTH(A168)</x:f>
        <x:v>6</x:v>
      </x:c>
      <x:c r="G168" s="10"/>
      <x:c r="H168" s="4"/>
      <x:c r="I168" s="4"/>
      <x:c r="J168" s="4"/>
      <x:c r="K168" s="4"/>
    </x:row>
    <x:row r="169" ht="24" customHeight="1">
      <x:c r="A169" s="17" t="n">
        <x:f>DATE(2027,1,1)+162</x:f>
        <x:v>46550</x:v>
      </x:c>
      <x:c r="B169" s="20"/>
      <x:c r="C169" s="20"/>
      <x:c r="D169" s="10"/>
      <x:c r="E169" s="19" t="str">
        <x:f>IF(COUNTA(B169:D169)=0,"",IF(COUNT(B169:D169)&lt;&gt;3,"Eingaben ergänzen",IF(OR(B169&lt;0,C169&lt;0,B169&gt;=1,C169&gt;=1,D169&lt;0),"Eingabe prüfen",IF(D169&gt;MOD(C169-B169,1)*1440,"Pause prüfen",MOD(C169-B169,1)*24-D169/60))))</x:f>
      </x:c>
      <x:c r="F169" s="18" t="n">
        <x:f>MONTH(A169)</x:f>
        <x:v>6</x:v>
      </x:c>
      <x:c r="G169" s="10"/>
      <x:c r="H169" s="4"/>
      <x:c r="I169" s="4"/>
      <x:c r="J169" s="4"/>
      <x:c r="K169" s="4"/>
    </x:row>
    <x:row r="170" ht="24" customHeight="1">
      <x:c r="A170" s="17" t="n">
        <x:f>DATE(2027,1,1)+163</x:f>
        <x:v>46551</x:v>
      </x:c>
      <x:c r="B170" s="20"/>
      <x:c r="C170" s="20"/>
      <x:c r="D170" s="10"/>
      <x:c r="E170" s="19" t="str">
        <x:f>IF(COUNTA(B170:D170)=0,"",IF(COUNT(B170:D170)&lt;&gt;3,"Eingaben ergänzen",IF(OR(B170&lt;0,C170&lt;0,B170&gt;=1,C170&gt;=1,D170&lt;0),"Eingabe prüfen",IF(D170&gt;MOD(C170-B170,1)*1440,"Pause prüfen",MOD(C170-B170,1)*24-D170/60))))</x:f>
      </x:c>
      <x:c r="F170" s="18" t="n">
        <x:f>MONTH(A170)</x:f>
        <x:v>6</x:v>
      </x:c>
      <x:c r="G170" s="10"/>
      <x:c r="H170" s="4"/>
      <x:c r="I170" s="4"/>
      <x:c r="J170" s="4"/>
      <x:c r="K170" s="4"/>
    </x:row>
    <x:row r="171" ht="24" customHeight="1">
      <x:c r="A171" s="17" t="n">
        <x:f>DATE(2027,1,1)+164</x:f>
        <x:v>46552</x:v>
      </x:c>
      <x:c r="B171" s="20"/>
      <x:c r="C171" s="20"/>
      <x:c r="D171" s="10"/>
      <x:c r="E171" s="19" t="str">
        <x:f>IF(COUNTA(B171:D171)=0,"",IF(COUNT(B171:D171)&lt;&gt;3,"Eingaben ergänzen",IF(OR(B171&lt;0,C171&lt;0,B171&gt;=1,C171&gt;=1,D171&lt;0),"Eingabe prüfen",IF(D171&gt;MOD(C171-B171,1)*1440,"Pause prüfen",MOD(C171-B171,1)*24-D171/60))))</x:f>
      </x:c>
      <x:c r="F171" s="18" t="n">
        <x:f>MONTH(A171)</x:f>
        <x:v>6</x:v>
      </x:c>
      <x:c r="G171" s="10"/>
      <x:c r="H171" s="4"/>
      <x:c r="I171" s="4"/>
      <x:c r="J171" s="4"/>
      <x:c r="K171" s="4"/>
    </x:row>
    <x:row r="172" ht="24" customHeight="1">
      <x:c r="A172" s="17" t="n">
        <x:f>DATE(2027,1,1)+165</x:f>
        <x:v>46553</x:v>
      </x:c>
      <x:c r="B172" s="20"/>
      <x:c r="C172" s="20"/>
      <x:c r="D172" s="10"/>
      <x:c r="E172" s="19" t="str">
        <x:f>IF(COUNTA(B172:D172)=0,"",IF(COUNT(B172:D172)&lt;&gt;3,"Eingaben ergänzen",IF(OR(B172&lt;0,C172&lt;0,B172&gt;=1,C172&gt;=1,D172&lt;0),"Eingabe prüfen",IF(D172&gt;MOD(C172-B172,1)*1440,"Pause prüfen",MOD(C172-B172,1)*24-D172/60))))</x:f>
      </x:c>
      <x:c r="F172" s="18" t="n">
        <x:f>MONTH(A172)</x:f>
        <x:v>6</x:v>
      </x:c>
      <x:c r="G172" s="10"/>
      <x:c r="H172" s="4"/>
      <x:c r="I172" s="4"/>
      <x:c r="J172" s="4"/>
      <x:c r="K172" s="4"/>
    </x:row>
    <x:row r="173" ht="24" customHeight="1">
      <x:c r="A173" s="17" t="n">
        <x:f>DATE(2027,1,1)+166</x:f>
        <x:v>46554</x:v>
      </x:c>
      <x:c r="B173" s="20"/>
      <x:c r="C173" s="20"/>
      <x:c r="D173" s="10"/>
      <x:c r="E173" s="19" t="str">
        <x:f>IF(COUNTA(B173:D173)=0,"",IF(COUNT(B173:D173)&lt;&gt;3,"Eingaben ergänzen",IF(OR(B173&lt;0,C173&lt;0,B173&gt;=1,C173&gt;=1,D173&lt;0),"Eingabe prüfen",IF(D173&gt;MOD(C173-B173,1)*1440,"Pause prüfen",MOD(C173-B173,1)*24-D173/60))))</x:f>
      </x:c>
      <x:c r="F173" s="18" t="n">
        <x:f>MONTH(A173)</x:f>
        <x:v>6</x:v>
      </x:c>
      <x:c r="G173" s="10"/>
      <x:c r="H173" s="4"/>
      <x:c r="I173" s="4"/>
      <x:c r="J173" s="4"/>
      <x:c r="K173" s="4"/>
    </x:row>
    <x:row r="174" ht="24" customHeight="1">
      <x:c r="A174" s="17" t="n">
        <x:f>DATE(2027,1,1)+167</x:f>
        <x:v>46555</x:v>
      </x:c>
      <x:c r="B174" s="20"/>
      <x:c r="C174" s="20"/>
      <x:c r="D174" s="10"/>
      <x:c r="E174" s="19" t="str">
        <x:f>IF(COUNTA(B174:D174)=0,"",IF(COUNT(B174:D174)&lt;&gt;3,"Eingaben ergänzen",IF(OR(B174&lt;0,C174&lt;0,B174&gt;=1,C174&gt;=1,D174&lt;0),"Eingabe prüfen",IF(D174&gt;MOD(C174-B174,1)*1440,"Pause prüfen",MOD(C174-B174,1)*24-D174/60))))</x:f>
      </x:c>
      <x:c r="F174" s="18" t="n">
        <x:f>MONTH(A174)</x:f>
        <x:v>6</x:v>
      </x:c>
      <x:c r="G174" s="10"/>
      <x:c r="H174" s="4"/>
      <x:c r="I174" s="4"/>
      <x:c r="J174" s="4"/>
      <x:c r="K174" s="4"/>
    </x:row>
    <x:row r="175" ht="24" customHeight="1">
      <x:c r="A175" s="17" t="n">
        <x:f>DATE(2027,1,1)+168</x:f>
        <x:v>46556</x:v>
      </x:c>
      <x:c r="B175" s="20"/>
      <x:c r="C175" s="20"/>
      <x:c r="D175" s="10"/>
      <x:c r="E175" s="19" t="str">
        <x:f>IF(COUNTA(B175:D175)=0,"",IF(COUNT(B175:D175)&lt;&gt;3,"Eingaben ergänzen",IF(OR(B175&lt;0,C175&lt;0,B175&gt;=1,C175&gt;=1,D175&lt;0),"Eingabe prüfen",IF(D175&gt;MOD(C175-B175,1)*1440,"Pause prüfen",MOD(C175-B175,1)*24-D175/60))))</x:f>
      </x:c>
      <x:c r="F175" s="18" t="n">
        <x:f>MONTH(A175)</x:f>
        <x:v>6</x:v>
      </x:c>
      <x:c r="G175" s="10"/>
      <x:c r="H175" s="4"/>
      <x:c r="I175" s="4"/>
      <x:c r="J175" s="4"/>
      <x:c r="K175" s="4"/>
    </x:row>
    <x:row r="176" ht="24" customHeight="1">
      <x:c r="A176" s="17" t="n">
        <x:f>DATE(2027,1,1)+169</x:f>
        <x:v>46557</x:v>
      </x:c>
      <x:c r="B176" s="20"/>
      <x:c r="C176" s="20"/>
      <x:c r="D176" s="10"/>
      <x:c r="E176" s="19" t="str">
        <x:f>IF(COUNTA(B176:D176)=0,"",IF(COUNT(B176:D176)&lt;&gt;3,"Eingaben ergänzen",IF(OR(B176&lt;0,C176&lt;0,B176&gt;=1,C176&gt;=1,D176&lt;0),"Eingabe prüfen",IF(D176&gt;MOD(C176-B176,1)*1440,"Pause prüfen",MOD(C176-B176,1)*24-D176/60))))</x:f>
      </x:c>
      <x:c r="F176" s="18" t="n">
        <x:f>MONTH(A176)</x:f>
        <x:v>6</x:v>
      </x:c>
      <x:c r="G176" s="10"/>
      <x:c r="H176" s="4"/>
      <x:c r="I176" s="4"/>
      <x:c r="J176" s="4"/>
      <x:c r="K176" s="4"/>
    </x:row>
    <x:row r="177" ht="24" customHeight="1">
      <x:c r="A177" s="17" t="n">
        <x:f>DATE(2027,1,1)+170</x:f>
        <x:v>46558</x:v>
      </x:c>
      <x:c r="B177" s="20"/>
      <x:c r="C177" s="20"/>
      <x:c r="D177" s="10"/>
      <x:c r="E177" s="19" t="str">
        <x:f>IF(COUNTA(B177:D177)=0,"",IF(COUNT(B177:D177)&lt;&gt;3,"Eingaben ergänzen",IF(OR(B177&lt;0,C177&lt;0,B177&gt;=1,C177&gt;=1,D177&lt;0),"Eingabe prüfen",IF(D177&gt;MOD(C177-B177,1)*1440,"Pause prüfen",MOD(C177-B177,1)*24-D177/60))))</x:f>
      </x:c>
      <x:c r="F177" s="18" t="n">
        <x:f>MONTH(A177)</x:f>
        <x:v>6</x:v>
      </x:c>
      <x:c r="G177" s="10"/>
      <x:c r="H177" s="4"/>
      <x:c r="I177" s="4"/>
      <x:c r="J177" s="4"/>
      <x:c r="K177" s="4"/>
    </x:row>
    <x:row r="178" ht="24" customHeight="1">
      <x:c r="A178" s="17" t="n">
        <x:f>DATE(2027,1,1)+171</x:f>
        <x:v>46559</x:v>
      </x:c>
      <x:c r="B178" s="20"/>
      <x:c r="C178" s="20"/>
      <x:c r="D178" s="10"/>
      <x:c r="E178" s="19" t="str">
        <x:f>IF(COUNTA(B178:D178)=0,"",IF(COUNT(B178:D178)&lt;&gt;3,"Eingaben ergänzen",IF(OR(B178&lt;0,C178&lt;0,B178&gt;=1,C178&gt;=1,D178&lt;0),"Eingabe prüfen",IF(D178&gt;MOD(C178-B178,1)*1440,"Pause prüfen",MOD(C178-B178,1)*24-D178/60))))</x:f>
      </x:c>
      <x:c r="F178" s="18" t="n">
        <x:f>MONTH(A178)</x:f>
        <x:v>6</x:v>
      </x:c>
      <x:c r="G178" s="10"/>
      <x:c r="H178" s="4"/>
      <x:c r="I178" s="4"/>
      <x:c r="J178" s="4"/>
      <x:c r="K178" s="4"/>
    </x:row>
    <x:row r="179" ht="24" customHeight="1">
      <x:c r="A179" s="17" t="n">
        <x:f>DATE(2027,1,1)+172</x:f>
        <x:v>46560</x:v>
      </x:c>
      <x:c r="B179" s="20"/>
      <x:c r="C179" s="20"/>
      <x:c r="D179" s="10"/>
      <x:c r="E179" s="19" t="str">
        <x:f>IF(COUNTA(B179:D179)=0,"",IF(COUNT(B179:D179)&lt;&gt;3,"Eingaben ergänzen",IF(OR(B179&lt;0,C179&lt;0,B179&gt;=1,C179&gt;=1,D179&lt;0),"Eingabe prüfen",IF(D179&gt;MOD(C179-B179,1)*1440,"Pause prüfen",MOD(C179-B179,1)*24-D179/60))))</x:f>
      </x:c>
      <x:c r="F179" s="18" t="n">
        <x:f>MONTH(A179)</x:f>
        <x:v>6</x:v>
      </x:c>
      <x:c r="G179" s="10"/>
      <x:c r="H179" s="4"/>
      <x:c r="I179" s="4"/>
      <x:c r="J179" s="4"/>
      <x:c r="K179" s="4"/>
    </x:row>
    <x:row r="180" ht="24" customHeight="1">
      <x:c r="A180" s="17" t="n">
        <x:f>DATE(2027,1,1)+173</x:f>
        <x:v>46561</x:v>
      </x:c>
      <x:c r="B180" s="20"/>
      <x:c r="C180" s="20"/>
      <x:c r="D180" s="10"/>
      <x:c r="E180" s="19" t="str">
        <x:f>IF(COUNTA(B180:D180)=0,"",IF(COUNT(B180:D180)&lt;&gt;3,"Eingaben ergänzen",IF(OR(B180&lt;0,C180&lt;0,B180&gt;=1,C180&gt;=1,D180&lt;0),"Eingabe prüfen",IF(D180&gt;MOD(C180-B180,1)*1440,"Pause prüfen",MOD(C180-B180,1)*24-D180/60))))</x:f>
      </x:c>
      <x:c r="F180" s="18" t="n">
        <x:f>MONTH(A180)</x:f>
        <x:v>6</x:v>
      </x:c>
      <x:c r="G180" s="10"/>
      <x:c r="H180" s="4"/>
      <x:c r="I180" s="4"/>
      <x:c r="J180" s="4"/>
      <x:c r="K180" s="4"/>
    </x:row>
    <x:row r="181" ht="24" customHeight="1">
      <x:c r="A181" s="17" t="n">
        <x:f>DATE(2027,1,1)+174</x:f>
        <x:v>46562</x:v>
      </x:c>
      <x:c r="B181" s="20"/>
      <x:c r="C181" s="20"/>
      <x:c r="D181" s="10"/>
      <x:c r="E181" s="19" t="str">
        <x:f>IF(COUNTA(B181:D181)=0,"",IF(COUNT(B181:D181)&lt;&gt;3,"Eingaben ergänzen",IF(OR(B181&lt;0,C181&lt;0,B181&gt;=1,C181&gt;=1,D181&lt;0),"Eingabe prüfen",IF(D181&gt;MOD(C181-B181,1)*1440,"Pause prüfen",MOD(C181-B181,1)*24-D181/60))))</x:f>
      </x:c>
      <x:c r="F181" s="18" t="n">
        <x:f>MONTH(A181)</x:f>
        <x:v>6</x:v>
      </x:c>
      <x:c r="G181" s="10"/>
      <x:c r="H181" s="4"/>
      <x:c r="I181" s="4"/>
      <x:c r="J181" s="4"/>
      <x:c r="K181" s="4"/>
    </x:row>
    <x:row r="182" ht="24" customHeight="1">
      <x:c r="A182" s="17" t="n">
        <x:f>DATE(2027,1,1)+175</x:f>
        <x:v>46563</x:v>
      </x:c>
      <x:c r="B182" s="20"/>
      <x:c r="C182" s="20"/>
      <x:c r="D182" s="10"/>
      <x:c r="E182" s="19" t="str">
        <x:f>IF(COUNTA(B182:D182)=0,"",IF(COUNT(B182:D182)&lt;&gt;3,"Eingaben ergänzen",IF(OR(B182&lt;0,C182&lt;0,B182&gt;=1,C182&gt;=1,D182&lt;0),"Eingabe prüfen",IF(D182&gt;MOD(C182-B182,1)*1440,"Pause prüfen",MOD(C182-B182,1)*24-D182/60))))</x:f>
      </x:c>
      <x:c r="F182" s="18" t="n">
        <x:f>MONTH(A182)</x:f>
        <x:v>6</x:v>
      </x:c>
      <x:c r="G182" s="10"/>
      <x:c r="H182" s="4"/>
      <x:c r="I182" s="4"/>
      <x:c r="J182" s="4"/>
      <x:c r="K182" s="4"/>
    </x:row>
    <x:row r="183" ht="24" customHeight="1">
      <x:c r="A183" s="17" t="n">
        <x:f>DATE(2027,1,1)+176</x:f>
        <x:v>46564</x:v>
      </x:c>
      <x:c r="B183" s="20"/>
      <x:c r="C183" s="20"/>
      <x:c r="D183" s="10"/>
      <x:c r="E183" s="19" t="str">
        <x:f>IF(COUNTA(B183:D183)=0,"",IF(COUNT(B183:D183)&lt;&gt;3,"Eingaben ergänzen",IF(OR(B183&lt;0,C183&lt;0,B183&gt;=1,C183&gt;=1,D183&lt;0),"Eingabe prüfen",IF(D183&gt;MOD(C183-B183,1)*1440,"Pause prüfen",MOD(C183-B183,1)*24-D183/60))))</x:f>
      </x:c>
      <x:c r="F183" s="18" t="n">
        <x:f>MONTH(A183)</x:f>
        <x:v>6</x:v>
      </x:c>
      <x:c r="G183" s="10"/>
      <x:c r="H183" s="4"/>
      <x:c r="I183" s="4"/>
      <x:c r="J183" s="4"/>
      <x:c r="K183" s="4"/>
    </x:row>
    <x:row r="184" ht="24" customHeight="1">
      <x:c r="A184" s="17" t="n">
        <x:f>DATE(2027,1,1)+177</x:f>
        <x:v>46565</x:v>
      </x:c>
      <x:c r="B184" s="20"/>
      <x:c r="C184" s="20"/>
      <x:c r="D184" s="10"/>
      <x:c r="E184" s="19" t="str">
        <x:f>IF(COUNTA(B184:D184)=0,"",IF(COUNT(B184:D184)&lt;&gt;3,"Eingaben ergänzen",IF(OR(B184&lt;0,C184&lt;0,B184&gt;=1,C184&gt;=1,D184&lt;0),"Eingabe prüfen",IF(D184&gt;MOD(C184-B184,1)*1440,"Pause prüfen",MOD(C184-B184,1)*24-D184/60))))</x:f>
      </x:c>
      <x:c r="F184" s="18" t="n">
        <x:f>MONTH(A184)</x:f>
        <x:v>6</x:v>
      </x:c>
      <x:c r="G184" s="10"/>
      <x:c r="H184" s="4"/>
      <x:c r="I184" s="4"/>
      <x:c r="J184" s="4"/>
      <x:c r="K184" s="4"/>
    </x:row>
    <x:row r="185" ht="24" customHeight="1">
      <x:c r="A185" s="17" t="n">
        <x:f>DATE(2027,1,1)+178</x:f>
        <x:v>46566</x:v>
      </x:c>
      <x:c r="B185" s="20"/>
      <x:c r="C185" s="20"/>
      <x:c r="D185" s="10"/>
      <x:c r="E185" s="19" t="str">
        <x:f>IF(COUNTA(B185:D185)=0,"",IF(COUNT(B185:D185)&lt;&gt;3,"Eingaben ergänzen",IF(OR(B185&lt;0,C185&lt;0,B185&gt;=1,C185&gt;=1,D185&lt;0),"Eingabe prüfen",IF(D185&gt;MOD(C185-B185,1)*1440,"Pause prüfen",MOD(C185-B185,1)*24-D185/60))))</x:f>
      </x:c>
      <x:c r="F185" s="18" t="n">
        <x:f>MONTH(A185)</x:f>
        <x:v>6</x:v>
      </x:c>
      <x:c r="G185" s="10"/>
      <x:c r="H185" s="4"/>
      <x:c r="I185" s="4"/>
      <x:c r="J185" s="4"/>
      <x:c r="K185" s="4"/>
    </x:row>
    <x:row r="186" ht="24" customHeight="1">
      <x:c r="A186" s="17" t="n">
        <x:f>DATE(2027,1,1)+179</x:f>
        <x:v>46567</x:v>
      </x:c>
      <x:c r="B186" s="20"/>
      <x:c r="C186" s="20"/>
      <x:c r="D186" s="10"/>
      <x:c r="E186" s="19" t="str">
        <x:f>IF(COUNTA(B186:D186)=0,"",IF(COUNT(B186:D186)&lt;&gt;3,"Eingaben ergänzen",IF(OR(B186&lt;0,C186&lt;0,B186&gt;=1,C186&gt;=1,D186&lt;0),"Eingabe prüfen",IF(D186&gt;MOD(C186-B186,1)*1440,"Pause prüfen",MOD(C186-B186,1)*24-D186/60))))</x:f>
      </x:c>
      <x:c r="F186" s="18" t="n">
        <x:f>MONTH(A186)</x:f>
        <x:v>6</x:v>
      </x:c>
      <x:c r="G186" s="10"/>
      <x:c r="H186" s="4"/>
      <x:c r="I186" s="4"/>
      <x:c r="J186" s="4"/>
      <x:c r="K186" s="4"/>
    </x:row>
    <x:row r="187" ht="24" customHeight="1">
      <x:c r="A187" s="17" t="n">
        <x:f>DATE(2027,1,1)+180</x:f>
        <x:v>46568</x:v>
      </x:c>
      <x:c r="B187" s="20"/>
      <x:c r="C187" s="20"/>
      <x:c r="D187" s="10"/>
      <x:c r="E187" s="19" t="str">
        <x:f>IF(COUNTA(B187:D187)=0,"",IF(COUNT(B187:D187)&lt;&gt;3,"Eingaben ergänzen",IF(OR(B187&lt;0,C187&lt;0,B187&gt;=1,C187&gt;=1,D187&lt;0),"Eingabe prüfen",IF(D187&gt;MOD(C187-B187,1)*1440,"Pause prüfen",MOD(C187-B187,1)*24-D187/60))))</x:f>
      </x:c>
      <x:c r="F187" s="18" t="n">
        <x:f>MONTH(A187)</x:f>
        <x:v>6</x:v>
      </x:c>
      <x:c r="G187" s="10"/>
      <x:c r="H187" s="4"/>
      <x:c r="I187" s="4"/>
      <x:c r="J187" s="4"/>
      <x:c r="K187" s="4"/>
    </x:row>
    <x:row r="188" ht="24" customHeight="1">
      <x:c r="A188" s="17" t="n">
        <x:f>DATE(2027,1,1)+181</x:f>
        <x:v>46569</x:v>
      </x:c>
      <x:c r="B188" s="20"/>
      <x:c r="C188" s="20"/>
      <x:c r="D188" s="10"/>
      <x:c r="E188" s="19" t="str">
        <x:f>IF(COUNTA(B188:D188)=0,"",IF(COUNT(B188:D188)&lt;&gt;3,"Eingaben ergänzen",IF(OR(B188&lt;0,C188&lt;0,B188&gt;=1,C188&gt;=1,D188&lt;0),"Eingabe prüfen",IF(D188&gt;MOD(C188-B188,1)*1440,"Pause prüfen",MOD(C188-B188,1)*24-D188/60))))</x:f>
      </x:c>
      <x:c r="F188" s="18" t="n">
        <x:f>MONTH(A188)</x:f>
        <x:v>7</x:v>
      </x:c>
      <x:c r="G188" s="10"/>
      <x:c r="H188" s="4"/>
      <x:c r="I188" s="4"/>
      <x:c r="J188" s="4"/>
      <x:c r="K188" s="4"/>
    </x:row>
    <x:row r="189" ht="24" customHeight="1">
      <x:c r="A189" s="17" t="n">
        <x:f>DATE(2027,1,1)+182</x:f>
        <x:v>46570</x:v>
      </x:c>
      <x:c r="B189" s="20"/>
      <x:c r="C189" s="20"/>
      <x:c r="D189" s="10"/>
      <x:c r="E189" s="19" t="str">
        <x:f>IF(COUNTA(B189:D189)=0,"",IF(COUNT(B189:D189)&lt;&gt;3,"Eingaben ergänzen",IF(OR(B189&lt;0,C189&lt;0,B189&gt;=1,C189&gt;=1,D189&lt;0),"Eingabe prüfen",IF(D189&gt;MOD(C189-B189,1)*1440,"Pause prüfen",MOD(C189-B189,1)*24-D189/60))))</x:f>
      </x:c>
      <x:c r="F189" s="18" t="n">
        <x:f>MONTH(A189)</x:f>
        <x:v>7</x:v>
      </x:c>
      <x:c r="G189" s="10"/>
      <x:c r="H189" s="4"/>
      <x:c r="I189" s="4"/>
      <x:c r="J189" s="4"/>
      <x:c r="K189" s="4"/>
    </x:row>
    <x:row r="190" ht="24" customHeight="1">
      <x:c r="A190" s="17" t="n">
        <x:f>DATE(2027,1,1)+183</x:f>
        <x:v>46571</x:v>
      </x:c>
      <x:c r="B190" s="20"/>
      <x:c r="C190" s="20"/>
      <x:c r="D190" s="10"/>
      <x:c r="E190" s="19" t="str">
        <x:f>IF(COUNTA(B190:D190)=0,"",IF(COUNT(B190:D190)&lt;&gt;3,"Eingaben ergänzen",IF(OR(B190&lt;0,C190&lt;0,B190&gt;=1,C190&gt;=1,D190&lt;0),"Eingabe prüfen",IF(D190&gt;MOD(C190-B190,1)*1440,"Pause prüfen",MOD(C190-B190,1)*24-D190/60))))</x:f>
      </x:c>
      <x:c r="F190" s="18" t="n">
        <x:f>MONTH(A190)</x:f>
        <x:v>7</x:v>
      </x:c>
      <x:c r="G190" s="10"/>
      <x:c r="H190" s="4"/>
      <x:c r="I190" s="4"/>
      <x:c r="J190" s="4"/>
      <x:c r="K190" s="4"/>
    </x:row>
    <x:row r="191" ht="24" customHeight="1">
      <x:c r="A191" s="17" t="n">
        <x:f>DATE(2027,1,1)+184</x:f>
        <x:v>46572</x:v>
      </x:c>
      <x:c r="B191" s="20"/>
      <x:c r="C191" s="20"/>
      <x:c r="D191" s="10"/>
      <x:c r="E191" s="19" t="str">
        <x:f>IF(COUNTA(B191:D191)=0,"",IF(COUNT(B191:D191)&lt;&gt;3,"Eingaben ergänzen",IF(OR(B191&lt;0,C191&lt;0,B191&gt;=1,C191&gt;=1,D191&lt;0),"Eingabe prüfen",IF(D191&gt;MOD(C191-B191,1)*1440,"Pause prüfen",MOD(C191-B191,1)*24-D191/60))))</x:f>
      </x:c>
      <x:c r="F191" s="18" t="n">
        <x:f>MONTH(A191)</x:f>
        <x:v>7</x:v>
      </x:c>
      <x:c r="G191" s="10"/>
      <x:c r="H191" s="4"/>
      <x:c r="I191" s="4"/>
      <x:c r="J191" s="4"/>
      <x:c r="K191" s="4"/>
    </x:row>
    <x:row r="192" ht="24" customHeight="1">
      <x:c r="A192" s="17" t="n">
        <x:f>DATE(2027,1,1)+185</x:f>
        <x:v>46573</x:v>
      </x:c>
      <x:c r="B192" s="20"/>
      <x:c r="C192" s="20"/>
      <x:c r="D192" s="10"/>
      <x:c r="E192" s="19" t="str">
        <x:f>IF(COUNTA(B192:D192)=0,"",IF(COUNT(B192:D192)&lt;&gt;3,"Eingaben ergänzen",IF(OR(B192&lt;0,C192&lt;0,B192&gt;=1,C192&gt;=1,D192&lt;0),"Eingabe prüfen",IF(D192&gt;MOD(C192-B192,1)*1440,"Pause prüfen",MOD(C192-B192,1)*24-D192/60))))</x:f>
      </x:c>
      <x:c r="F192" s="18" t="n">
        <x:f>MONTH(A192)</x:f>
        <x:v>7</x:v>
      </x:c>
      <x:c r="G192" s="10"/>
      <x:c r="H192" s="4"/>
      <x:c r="I192" s="4"/>
      <x:c r="J192" s="4"/>
      <x:c r="K192" s="4"/>
    </x:row>
    <x:row r="193" ht="24" customHeight="1">
      <x:c r="A193" s="17" t="n">
        <x:f>DATE(2027,1,1)+186</x:f>
        <x:v>46574</x:v>
      </x:c>
      <x:c r="B193" s="20"/>
      <x:c r="C193" s="20"/>
      <x:c r="D193" s="10"/>
      <x:c r="E193" s="19" t="str">
        <x:f>IF(COUNTA(B193:D193)=0,"",IF(COUNT(B193:D193)&lt;&gt;3,"Eingaben ergänzen",IF(OR(B193&lt;0,C193&lt;0,B193&gt;=1,C193&gt;=1,D193&lt;0),"Eingabe prüfen",IF(D193&gt;MOD(C193-B193,1)*1440,"Pause prüfen",MOD(C193-B193,1)*24-D193/60))))</x:f>
      </x:c>
      <x:c r="F193" s="18" t="n">
        <x:f>MONTH(A193)</x:f>
        <x:v>7</x:v>
      </x:c>
      <x:c r="G193" s="10"/>
      <x:c r="H193" s="4"/>
      <x:c r="I193" s="4"/>
      <x:c r="J193" s="4"/>
      <x:c r="K193" s="4"/>
    </x:row>
    <x:row r="194" ht="24" customHeight="1">
      <x:c r="A194" s="17" t="n">
        <x:f>DATE(2027,1,1)+187</x:f>
        <x:v>46575</x:v>
      </x:c>
      <x:c r="B194" s="20"/>
      <x:c r="C194" s="20"/>
      <x:c r="D194" s="10"/>
      <x:c r="E194" s="19" t="str">
        <x:f>IF(COUNTA(B194:D194)=0,"",IF(COUNT(B194:D194)&lt;&gt;3,"Eingaben ergänzen",IF(OR(B194&lt;0,C194&lt;0,B194&gt;=1,C194&gt;=1,D194&lt;0),"Eingabe prüfen",IF(D194&gt;MOD(C194-B194,1)*1440,"Pause prüfen",MOD(C194-B194,1)*24-D194/60))))</x:f>
      </x:c>
      <x:c r="F194" s="18" t="n">
        <x:f>MONTH(A194)</x:f>
        <x:v>7</x:v>
      </x:c>
      <x:c r="G194" s="10"/>
      <x:c r="H194" s="4"/>
      <x:c r="I194" s="4"/>
      <x:c r="J194" s="4"/>
      <x:c r="K194" s="4"/>
    </x:row>
    <x:row r="195" ht="24" customHeight="1">
      <x:c r="A195" s="17" t="n">
        <x:f>DATE(2027,1,1)+188</x:f>
        <x:v>46576</x:v>
      </x:c>
      <x:c r="B195" s="20"/>
      <x:c r="C195" s="20"/>
      <x:c r="D195" s="10"/>
      <x:c r="E195" s="19" t="str">
        <x:f>IF(COUNTA(B195:D195)=0,"",IF(COUNT(B195:D195)&lt;&gt;3,"Eingaben ergänzen",IF(OR(B195&lt;0,C195&lt;0,B195&gt;=1,C195&gt;=1,D195&lt;0),"Eingabe prüfen",IF(D195&gt;MOD(C195-B195,1)*1440,"Pause prüfen",MOD(C195-B195,1)*24-D195/60))))</x:f>
      </x:c>
      <x:c r="F195" s="18" t="n">
        <x:f>MONTH(A195)</x:f>
        <x:v>7</x:v>
      </x:c>
      <x:c r="G195" s="10"/>
      <x:c r="H195" s="4"/>
      <x:c r="I195" s="4"/>
      <x:c r="J195" s="4"/>
      <x:c r="K195" s="4"/>
    </x:row>
    <x:row r="196" ht="24" customHeight="1">
      <x:c r="A196" s="17" t="n">
        <x:f>DATE(2027,1,1)+189</x:f>
        <x:v>46577</x:v>
      </x:c>
      <x:c r="B196" s="20"/>
      <x:c r="C196" s="20"/>
      <x:c r="D196" s="10"/>
      <x:c r="E196" s="19" t="str">
        <x:f>IF(COUNTA(B196:D196)=0,"",IF(COUNT(B196:D196)&lt;&gt;3,"Eingaben ergänzen",IF(OR(B196&lt;0,C196&lt;0,B196&gt;=1,C196&gt;=1,D196&lt;0),"Eingabe prüfen",IF(D196&gt;MOD(C196-B196,1)*1440,"Pause prüfen",MOD(C196-B196,1)*24-D196/60))))</x:f>
      </x:c>
      <x:c r="F196" s="18" t="n">
        <x:f>MONTH(A196)</x:f>
        <x:v>7</x:v>
      </x:c>
      <x:c r="G196" s="10"/>
      <x:c r="H196" s="4"/>
      <x:c r="I196" s="4"/>
      <x:c r="J196" s="4"/>
      <x:c r="K196" s="4"/>
    </x:row>
    <x:row r="197" ht="24" customHeight="1">
      <x:c r="A197" s="17" t="n">
        <x:f>DATE(2027,1,1)+190</x:f>
        <x:v>46578</x:v>
      </x:c>
      <x:c r="B197" s="20"/>
      <x:c r="C197" s="20"/>
      <x:c r="D197" s="10"/>
      <x:c r="E197" s="19" t="str">
        <x:f>IF(COUNTA(B197:D197)=0,"",IF(COUNT(B197:D197)&lt;&gt;3,"Eingaben ergänzen",IF(OR(B197&lt;0,C197&lt;0,B197&gt;=1,C197&gt;=1,D197&lt;0),"Eingabe prüfen",IF(D197&gt;MOD(C197-B197,1)*1440,"Pause prüfen",MOD(C197-B197,1)*24-D197/60))))</x:f>
      </x:c>
      <x:c r="F197" s="18" t="n">
        <x:f>MONTH(A197)</x:f>
        <x:v>7</x:v>
      </x:c>
      <x:c r="G197" s="10"/>
      <x:c r="H197" s="4"/>
      <x:c r="I197" s="4"/>
      <x:c r="J197" s="4"/>
      <x:c r="K197" s="4"/>
    </x:row>
    <x:row r="198" ht="24" customHeight="1">
      <x:c r="A198" s="17" t="n">
        <x:f>DATE(2027,1,1)+191</x:f>
        <x:v>46579</x:v>
      </x:c>
      <x:c r="B198" s="20"/>
      <x:c r="C198" s="20"/>
      <x:c r="D198" s="10"/>
      <x:c r="E198" s="19" t="str">
        <x:f>IF(COUNTA(B198:D198)=0,"",IF(COUNT(B198:D198)&lt;&gt;3,"Eingaben ergänzen",IF(OR(B198&lt;0,C198&lt;0,B198&gt;=1,C198&gt;=1,D198&lt;0),"Eingabe prüfen",IF(D198&gt;MOD(C198-B198,1)*1440,"Pause prüfen",MOD(C198-B198,1)*24-D198/60))))</x:f>
      </x:c>
      <x:c r="F198" s="18" t="n">
        <x:f>MONTH(A198)</x:f>
        <x:v>7</x:v>
      </x:c>
      <x:c r="G198" s="10"/>
      <x:c r="H198" s="4"/>
      <x:c r="I198" s="4"/>
      <x:c r="J198" s="4"/>
      <x:c r="K198" s="4"/>
    </x:row>
    <x:row r="199" ht="24" customHeight="1">
      <x:c r="A199" s="17" t="n">
        <x:f>DATE(2027,1,1)+192</x:f>
        <x:v>46580</x:v>
      </x:c>
      <x:c r="B199" s="20"/>
      <x:c r="C199" s="20"/>
      <x:c r="D199" s="10"/>
      <x:c r="E199" s="19" t="str">
        <x:f>IF(COUNTA(B199:D199)=0,"",IF(COUNT(B199:D199)&lt;&gt;3,"Eingaben ergänzen",IF(OR(B199&lt;0,C199&lt;0,B199&gt;=1,C199&gt;=1,D199&lt;0),"Eingabe prüfen",IF(D199&gt;MOD(C199-B199,1)*1440,"Pause prüfen",MOD(C199-B199,1)*24-D199/60))))</x:f>
      </x:c>
      <x:c r="F199" s="18" t="n">
        <x:f>MONTH(A199)</x:f>
        <x:v>7</x:v>
      </x:c>
      <x:c r="G199" s="10"/>
      <x:c r="H199" s="4"/>
      <x:c r="I199" s="4"/>
      <x:c r="J199" s="4"/>
      <x:c r="K199" s="4"/>
    </x:row>
    <x:row r="200" ht="24" customHeight="1">
      <x:c r="A200" s="17" t="n">
        <x:f>DATE(2027,1,1)+193</x:f>
        <x:v>46581</x:v>
      </x:c>
      <x:c r="B200" s="20"/>
      <x:c r="C200" s="20"/>
      <x:c r="D200" s="10"/>
      <x:c r="E200" s="19" t="str">
        <x:f>IF(COUNTA(B200:D200)=0,"",IF(COUNT(B200:D200)&lt;&gt;3,"Eingaben ergänzen",IF(OR(B200&lt;0,C200&lt;0,B200&gt;=1,C200&gt;=1,D200&lt;0),"Eingabe prüfen",IF(D200&gt;MOD(C200-B200,1)*1440,"Pause prüfen",MOD(C200-B200,1)*24-D200/60))))</x:f>
      </x:c>
      <x:c r="F200" s="18" t="n">
        <x:f>MONTH(A200)</x:f>
        <x:v>7</x:v>
      </x:c>
      <x:c r="G200" s="10"/>
      <x:c r="H200" s="4"/>
      <x:c r="I200" s="4"/>
      <x:c r="J200" s="4"/>
      <x:c r="K200" s="4"/>
    </x:row>
    <x:row r="201" ht="24" customHeight="1">
      <x:c r="A201" s="17" t="n">
        <x:f>DATE(2027,1,1)+194</x:f>
        <x:v>46582</x:v>
      </x:c>
      <x:c r="B201" s="20"/>
      <x:c r="C201" s="20"/>
      <x:c r="D201" s="10"/>
      <x:c r="E201" s="19" t="str">
        <x:f>IF(COUNTA(B201:D201)=0,"",IF(COUNT(B201:D201)&lt;&gt;3,"Eingaben ergänzen",IF(OR(B201&lt;0,C201&lt;0,B201&gt;=1,C201&gt;=1,D201&lt;0),"Eingabe prüfen",IF(D201&gt;MOD(C201-B201,1)*1440,"Pause prüfen",MOD(C201-B201,1)*24-D201/60))))</x:f>
      </x:c>
      <x:c r="F201" s="18" t="n">
        <x:f>MONTH(A201)</x:f>
        <x:v>7</x:v>
      </x:c>
      <x:c r="G201" s="10"/>
      <x:c r="H201" s="4"/>
      <x:c r="I201" s="4"/>
      <x:c r="J201" s="4"/>
      <x:c r="K201" s="4"/>
    </x:row>
    <x:row r="202" ht="24" customHeight="1">
      <x:c r="A202" s="17" t="n">
        <x:f>DATE(2027,1,1)+195</x:f>
        <x:v>46583</x:v>
      </x:c>
      <x:c r="B202" s="20"/>
      <x:c r="C202" s="20"/>
      <x:c r="D202" s="10"/>
      <x:c r="E202" s="19" t="str">
        <x:f>IF(COUNTA(B202:D202)=0,"",IF(COUNT(B202:D202)&lt;&gt;3,"Eingaben ergänzen",IF(OR(B202&lt;0,C202&lt;0,B202&gt;=1,C202&gt;=1,D202&lt;0),"Eingabe prüfen",IF(D202&gt;MOD(C202-B202,1)*1440,"Pause prüfen",MOD(C202-B202,1)*24-D202/60))))</x:f>
      </x:c>
      <x:c r="F202" s="18" t="n">
        <x:f>MONTH(A202)</x:f>
        <x:v>7</x:v>
      </x:c>
      <x:c r="G202" s="10"/>
      <x:c r="H202" s="4"/>
      <x:c r="I202" s="4"/>
      <x:c r="J202" s="4"/>
      <x:c r="K202" s="4"/>
    </x:row>
    <x:row r="203" ht="24" customHeight="1">
      <x:c r="A203" s="17" t="n">
        <x:f>DATE(2027,1,1)+196</x:f>
        <x:v>46584</x:v>
      </x:c>
      <x:c r="B203" s="20"/>
      <x:c r="C203" s="20"/>
      <x:c r="D203" s="10"/>
      <x:c r="E203" s="19" t="str">
        <x:f>IF(COUNTA(B203:D203)=0,"",IF(COUNT(B203:D203)&lt;&gt;3,"Eingaben ergänzen",IF(OR(B203&lt;0,C203&lt;0,B203&gt;=1,C203&gt;=1,D203&lt;0),"Eingabe prüfen",IF(D203&gt;MOD(C203-B203,1)*1440,"Pause prüfen",MOD(C203-B203,1)*24-D203/60))))</x:f>
      </x:c>
      <x:c r="F203" s="18" t="n">
        <x:f>MONTH(A203)</x:f>
        <x:v>7</x:v>
      </x:c>
      <x:c r="G203" s="10"/>
      <x:c r="H203" s="4"/>
      <x:c r="I203" s="4"/>
      <x:c r="J203" s="4"/>
      <x:c r="K203" s="4"/>
    </x:row>
    <x:row r="204" ht="24" customHeight="1">
      <x:c r="A204" s="17" t="n">
        <x:f>DATE(2027,1,1)+197</x:f>
        <x:v>46585</x:v>
      </x:c>
      <x:c r="B204" s="20"/>
      <x:c r="C204" s="20"/>
      <x:c r="D204" s="10"/>
      <x:c r="E204" s="19" t="str">
        <x:f>IF(COUNTA(B204:D204)=0,"",IF(COUNT(B204:D204)&lt;&gt;3,"Eingaben ergänzen",IF(OR(B204&lt;0,C204&lt;0,B204&gt;=1,C204&gt;=1,D204&lt;0),"Eingabe prüfen",IF(D204&gt;MOD(C204-B204,1)*1440,"Pause prüfen",MOD(C204-B204,1)*24-D204/60))))</x:f>
      </x:c>
      <x:c r="F204" s="18" t="n">
        <x:f>MONTH(A204)</x:f>
        <x:v>7</x:v>
      </x:c>
      <x:c r="G204" s="10"/>
      <x:c r="H204" s="4"/>
      <x:c r="I204" s="4"/>
      <x:c r="J204" s="4"/>
      <x:c r="K204" s="4"/>
    </x:row>
    <x:row r="205" ht="24" customHeight="1">
      <x:c r="A205" s="17" t="n">
        <x:f>DATE(2027,1,1)+198</x:f>
        <x:v>46586</x:v>
      </x:c>
      <x:c r="B205" s="20"/>
      <x:c r="C205" s="20"/>
      <x:c r="D205" s="10"/>
      <x:c r="E205" s="19" t="str">
        <x:f>IF(COUNTA(B205:D205)=0,"",IF(COUNT(B205:D205)&lt;&gt;3,"Eingaben ergänzen",IF(OR(B205&lt;0,C205&lt;0,B205&gt;=1,C205&gt;=1,D205&lt;0),"Eingabe prüfen",IF(D205&gt;MOD(C205-B205,1)*1440,"Pause prüfen",MOD(C205-B205,1)*24-D205/60))))</x:f>
      </x:c>
      <x:c r="F205" s="18" t="n">
        <x:f>MONTH(A205)</x:f>
        <x:v>7</x:v>
      </x:c>
      <x:c r="G205" s="10"/>
      <x:c r="H205" s="4"/>
      <x:c r="I205" s="4"/>
      <x:c r="J205" s="4"/>
      <x:c r="K205" s="4"/>
    </x:row>
    <x:row r="206" ht="24" customHeight="1">
      <x:c r="A206" s="17" t="n">
        <x:f>DATE(2027,1,1)+199</x:f>
        <x:v>46587</x:v>
      </x:c>
      <x:c r="B206" s="20"/>
      <x:c r="C206" s="20"/>
      <x:c r="D206" s="10"/>
      <x:c r="E206" s="19" t="str">
        <x:f>IF(COUNTA(B206:D206)=0,"",IF(COUNT(B206:D206)&lt;&gt;3,"Eingaben ergänzen",IF(OR(B206&lt;0,C206&lt;0,B206&gt;=1,C206&gt;=1,D206&lt;0),"Eingabe prüfen",IF(D206&gt;MOD(C206-B206,1)*1440,"Pause prüfen",MOD(C206-B206,1)*24-D206/60))))</x:f>
      </x:c>
      <x:c r="F206" s="18" t="n">
        <x:f>MONTH(A206)</x:f>
        <x:v>7</x:v>
      </x:c>
      <x:c r="G206" s="10"/>
      <x:c r="H206" s="4"/>
      <x:c r="I206" s="4"/>
      <x:c r="J206" s="4"/>
      <x:c r="K206" s="4"/>
    </x:row>
    <x:row r="207" ht="24" customHeight="1">
      <x:c r="A207" s="17" t="n">
        <x:f>DATE(2027,1,1)+200</x:f>
        <x:v>46588</x:v>
      </x:c>
      <x:c r="B207" s="20"/>
      <x:c r="C207" s="20"/>
      <x:c r="D207" s="10"/>
      <x:c r="E207" s="19" t="str">
        <x:f>IF(COUNTA(B207:D207)=0,"",IF(COUNT(B207:D207)&lt;&gt;3,"Eingaben ergänzen",IF(OR(B207&lt;0,C207&lt;0,B207&gt;=1,C207&gt;=1,D207&lt;0),"Eingabe prüfen",IF(D207&gt;MOD(C207-B207,1)*1440,"Pause prüfen",MOD(C207-B207,1)*24-D207/60))))</x:f>
      </x:c>
      <x:c r="F207" s="18" t="n">
        <x:f>MONTH(A207)</x:f>
        <x:v>7</x:v>
      </x:c>
      <x:c r="G207" s="10"/>
      <x:c r="H207" s="4"/>
      <x:c r="I207" s="4"/>
      <x:c r="J207" s="4"/>
      <x:c r="K207" s="4"/>
    </x:row>
    <x:row r="208" ht="24" customHeight="1">
      <x:c r="A208" s="17" t="n">
        <x:f>DATE(2027,1,1)+201</x:f>
        <x:v>46589</x:v>
      </x:c>
      <x:c r="B208" s="20"/>
      <x:c r="C208" s="20"/>
      <x:c r="D208" s="10"/>
      <x:c r="E208" s="19" t="str">
        <x:f>IF(COUNTA(B208:D208)=0,"",IF(COUNT(B208:D208)&lt;&gt;3,"Eingaben ergänzen",IF(OR(B208&lt;0,C208&lt;0,B208&gt;=1,C208&gt;=1,D208&lt;0),"Eingabe prüfen",IF(D208&gt;MOD(C208-B208,1)*1440,"Pause prüfen",MOD(C208-B208,1)*24-D208/60))))</x:f>
      </x:c>
      <x:c r="F208" s="18" t="n">
        <x:f>MONTH(A208)</x:f>
        <x:v>7</x:v>
      </x:c>
      <x:c r="G208" s="10"/>
      <x:c r="H208" s="4"/>
      <x:c r="I208" s="4"/>
      <x:c r="J208" s="4"/>
      <x:c r="K208" s="4"/>
    </x:row>
    <x:row r="209" ht="24" customHeight="1">
      <x:c r="A209" s="17" t="n">
        <x:f>DATE(2027,1,1)+202</x:f>
        <x:v>46590</x:v>
      </x:c>
      <x:c r="B209" s="20"/>
      <x:c r="C209" s="20"/>
      <x:c r="D209" s="10"/>
      <x:c r="E209" s="19" t="str">
        <x:f>IF(COUNTA(B209:D209)=0,"",IF(COUNT(B209:D209)&lt;&gt;3,"Eingaben ergänzen",IF(OR(B209&lt;0,C209&lt;0,B209&gt;=1,C209&gt;=1,D209&lt;0),"Eingabe prüfen",IF(D209&gt;MOD(C209-B209,1)*1440,"Pause prüfen",MOD(C209-B209,1)*24-D209/60))))</x:f>
      </x:c>
      <x:c r="F209" s="18" t="n">
        <x:f>MONTH(A209)</x:f>
        <x:v>7</x:v>
      </x:c>
      <x:c r="G209" s="10"/>
      <x:c r="H209" s="4"/>
      <x:c r="I209" s="4"/>
      <x:c r="J209" s="4"/>
      <x:c r="K209" s="4"/>
    </x:row>
    <x:row r="210" ht="24" customHeight="1">
      <x:c r="A210" s="17" t="n">
        <x:f>DATE(2027,1,1)+203</x:f>
        <x:v>46591</x:v>
      </x:c>
      <x:c r="B210" s="20"/>
      <x:c r="C210" s="20"/>
      <x:c r="D210" s="10"/>
      <x:c r="E210" s="19" t="str">
        <x:f>IF(COUNTA(B210:D210)=0,"",IF(COUNT(B210:D210)&lt;&gt;3,"Eingaben ergänzen",IF(OR(B210&lt;0,C210&lt;0,B210&gt;=1,C210&gt;=1,D210&lt;0),"Eingabe prüfen",IF(D210&gt;MOD(C210-B210,1)*1440,"Pause prüfen",MOD(C210-B210,1)*24-D210/60))))</x:f>
      </x:c>
      <x:c r="F210" s="18" t="n">
        <x:f>MONTH(A210)</x:f>
        <x:v>7</x:v>
      </x:c>
      <x:c r="G210" s="10"/>
      <x:c r="H210" s="4"/>
      <x:c r="I210" s="4"/>
      <x:c r="J210" s="4"/>
      <x:c r="K210" s="4"/>
    </x:row>
    <x:row r="211" ht="24" customHeight="1">
      <x:c r="A211" s="17" t="n">
        <x:f>DATE(2027,1,1)+204</x:f>
        <x:v>46592</x:v>
      </x:c>
      <x:c r="B211" s="20"/>
      <x:c r="C211" s="20"/>
      <x:c r="D211" s="10"/>
      <x:c r="E211" s="19" t="str">
        <x:f>IF(COUNTA(B211:D211)=0,"",IF(COUNT(B211:D211)&lt;&gt;3,"Eingaben ergänzen",IF(OR(B211&lt;0,C211&lt;0,B211&gt;=1,C211&gt;=1,D211&lt;0),"Eingabe prüfen",IF(D211&gt;MOD(C211-B211,1)*1440,"Pause prüfen",MOD(C211-B211,1)*24-D211/60))))</x:f>
      </x:c>
      <x:c r="F211" s="18" t="n">
        <x:f>MONTH(A211)</x:f>
        <x:v>7</x:v>
      </x:c>
      <x:c r="G211" s="10"/>
      <x:c r="H211" s="4"/>
      <x:c r="I211" s="4"/>
      <x:c r="J211" s="4"/>
      <x:c r="K211" s="4"/>
    </x:row>
    <x:row r="212" ht="24" customHeight="1">
      <x:c r="A212" s="17" t="n">
        <x:f>DATE(2027,1,1)+205</x:f>
        <x:v>46593</x:v>
      </x:c>
      <x:c r="B212" s="20"/>
      <x:c r="C212" s="20"/>
      <x:c r="D212" s="10"/>
      <x:c r="E212" s="19" t="str">
        <x:f>IF(COUNTA(B212:D212)=0,"",IF(COUNT(B212:D212)&lt;&gt;3,"Eingaben ergänzen",IF(OR(B212&lt;0,C212&lt;0,B212&gt;=1,C212&gt;=1,D212&lt;0),"Eingabe prüfen",IF(D212&gt;MOD(C212-B212,1)*1440,"Pause prüfen",MOD(C212-B212,1)*24-D212/60))))</x:f>
      </x:c>
      <x:c r="F212" s="18" t="n">
        <x:f>MONTH(A212)</x:f>
        <x:v>7</x:v>
      </x:c>
      <x:c r="G212" s="10"/>
      <x:c r="H212" s="4"/>
      <x:c r="I212" s="4"/>
      <x:c r="J212" s="4"/>
      <x:c r="K212" s="4"/>
    </x:row>
    <x:row r="213" ht="24" customHeight="1">
      <x:c r="A213" s="17" t="n">
        <x:f>DATE(2027,1,1)+206</x:f>
        <x:v>46594</x:v>
      </x:c>
      <x:c r="B213" s="20"/>
      <x:c r="C213" s="20"/>
      <x:c r="D213" s="10"/>
      <x:c r="E213" s="19" t="str">
        <x:f>IF(COUNTA(B213:D213)=0,"",IF(COUNT(B213:D213)&lt;&gt;3,"Eingaben ergänzen",IF(OR(B213&lt;0,C213&lt;0,B213&gt;=1,C213&gt;=1,D213&lt;0),"Eingabe prüfen",IF(D213&gt;MOD(C213-B213,1)*1440,"Pause prüfen",MOD(C213-B213,1)*24-D213/60))))</x:f>
      </x:c>
      <x:c r="F213" s="18" t="n">
        <x:f>MONTH(A213)</x:f>
        <x:v>7</x:v>
      </x:c>
      <x:c r="G213" s="10"/>
      <x:c r="H213" s="4"/>
      <x:c r="I213" s="4"/>
      <x:c r="J213" s="4"/>
      <x:c r="K213" s="4"/>
    </x:row>
    <x:row r="214" ht="24" customHeight="1">
      <x:c r="A214" s="17" t="n">
        <x:f>DATE(2027,1,1)+207</x:f>
        <x:v>46595</x:v>
      </x:c>
      <x:c r="B214" s="20"/>
      <x:c r="C214" s="20"/>
      <x:c r="D214" s="10"/>
      <x:c r="E214" s="19" t="str">
        <x:f>IF(COUNTA(B214:D214)=0,"",IF(COUNT(B214:D214)&lt;&gt;3,"Eingaben ergänzen",IF(OR(B214&lt;0,C214&lt;0,B214&gt;=1,C214&gt;=1,D214&lt;0),"Eingabe prüfen",IF(D214&gt;MOD(C214-B214,1)*1440,"Pause prüfen",MOD(C214-B214,1)*24-D214/60))))</x:f>
      </x:c>
      <x:c r="F214" s="18" t="n">
        <x:f>MONTH(A214)</x:f>
        <x:v>7</x:v>
      </x:c>
      <x:c r="G214" s="10"/>
      <x:c r="H214" s="4"/>
      <x:c r="I214" s="4"/>
      <x:c r="J214" s="4"/>
      <x:c r="K214" s="4"/>
    </x:row>
    <x:row r="215" ht="24" customHeight="1">
      <x:c r="A215" s="17" t="n">
        <x:f>DATE(2027,1,1)+208</x:f>
        <x:v>46596</x:v>
      </x:c>
      <x:c r="B215" s="20"/>
      <x:c r="C215" s="20"/>
      <x:c r="D215" s="10"/>
      <x:c r="E215" s="19" t="str">
        <x:f>IF(COUNTA(B215:D215)=0,"",IF(COUNT(B215:D215)&lt;&gt;3,"Eingaben ergänzen",IF(OR(B215&lt;0,C215&lt;0,B215&gt;=1,C215&gt;=1,D215&lt;0),"Eingabe prüfen",IF(D215&gt;MOD(C215-B215,1)*1440,"Pause prüfen",MOD(C215-B215,1)*24-D215/60))))</x:f>
      </x:c>
      <x:c r="F215" s="18" t="n">
        <x:f>MONTH(A215)</x:f>
        <x:v>7</x:v>
      </x:c>
      <x:c r="G215" s="10"/>
      <x:c r="H215" s="4"/>
      <x:c r="I215" s="4"/>
      <x:c r="J215" s="4"/>
      <x:c r="K215" s="4"/>
    </x:row>
    <x:row r="216" ht="24" customHeight="1">
      <x:c r="A216" s="17" t="n">
        <x:f>DATE(2027,1,1)+209</x:f>
        <x:v>46597</x:v>
      </x:c>
      <x:c r="B216" s="20"/>
      <x:c r="C216" s="20"/>
      <x:c r="D216" s="10"/>
      <x:c r="E216" s="19" t="str">
        <x:f>IF(COUNTA(B216:D216)=0,"",IF(COUNT(B216:D216)&lt;&gt;3,"Eingaben ergänzen",IF(OR(B216&lt;0,C216&lt;0,B216&gt;=1,C216&gt;=1,D216&lt;0),"Eingabe prüfen",IF(D216&gt;MOD(C216-B216,1)*1440,"Pause prüfen",MOD(C216-B216,1)*24-D216/60))))</x:f>
      </x:c>
      <x:c r="F216" s="18" t="n">
        <x:f>MONTH(A216)</x:f>
        <x:v>7</x:v>
      </x:c>
      <x:c r="G216" s="10"/>
      <x:c r="H216" s="4"/>
      <x:c r="I216" s="4"/>
      <x:c r="J216" s="4"/>
      <x:c r="K216" s="4"/>
    </x:row>
    <x:row r="217" ht="24" customHeight="1">
      <x:c r="A217" s="17" t="n">
        <x:f>DATE(2027,1,1)+210</x:f>
        <x:v>46598</x:v>
      </x:c>
      <x:c r="B217" s="20"/>
      <x:c r="C217" s="20"/>
      <x:c r="D217" s="10"/>
      <x:c r="E217" s="19" t="str">
        <x:f>IF(COUNTA(B217:D217)=0,"",IF(COUNT(B217:D217)&lt;&gt;3,"Eingaben ergänzen",IF(OR(B217&lt;0,C217&lt;0,B217&gt;=1,C217&gt;=1,D217&lt;0),"Eingabe prüfen",IF(D217&gt;MOD(C217-B217,1)*1440,"Pause prüfen",MOD(C217-B217,1)*24-D217/60))))</x:f>
      </x:c>
      <x:c r="F217" s="18" t="n">
        <x:f>MONTH(A217)</x:f>
        <x:v>7</x:v>
      </x:c>
      <x:c r="G217" s="10"/>
      <x:c r="H217" s="4"/>
      <x:c r="I217" s="4"/>
      <x:c r="J217" s="4"/>
      <x:c r="K217" s="4"/>
    </x:row>
    <x:row r="218" ht="24" customHeight="1">
      <x:c r="A218" s="17" t="n">
        <x:f>DATE(2027,1,1)+211</x:f>
        <x:v>46599</x:v>
      </x:c>
      <x:c r="B218" s="20"/>
      <x:c r="C218" s="20"/>
      <x:c r="D218" s="10"/>
      <x:c r="E218" s="19" t="str">
        <x:f>IF(COUNTA(B218:D218)=0,"",IF(COUNT(B218:D218)&lt;&gt;3,"Eingaben ergänzen",IF(OR(B218&lt;0,C218&lt;0,B218&gt;=1,C218&gt;=1,D218&lt;0),"Eingabe prüfen",IF(D218&gt;MOD(C218-B218,1)*1440,"Pause prüfen",MOD(C218-B218,1)*24-D218/60))))</x:f>
      </x:c>
      <x:c r="F218" s="18" t="n">
        <x:f>MONTH(A218)</x:f>
        <x:v>7</x:v>
      </x:c>
      <x:c r="G218" s="10"/>
      <x:c r="H218" s="4"/>
      <x:c r="I218" s="4"/>
      <x:c r="J218" s="4"/>
      <x:c r="K218" s="4"/>
    </x:row>
    <x:row r="219" ht="24" customHeight="1">
      <x:c r="A219" s="17" t="n">
        <x:f>DATE(2027,1,1)+212</x:f>
        <x:v>46600</x:v>
      </x:c>
      <x:c r="B219" s="20"/>
      <x:c r="C219" s="20"/>
      <x:c r="D219" s="10"/>
      <x:c r="E219" s="19" t="str">
        <x:f>IF(COUNTA(B219:D219)=0,"",IF(COUNT(B219:D219)&lt;&gt;3,"Eingaben ergänzen",IF(OR(B219&lt;0,C219&lt;0,B219&gt;=1,C219&gt;=1,D219&lt;0),"Eingabe prüfen",IF(D219&gt;MOD(C219-B219,1)*1440,"Pause prüfen",MOD(C219-B219,1)*24-D219/60))))</x:f>
      </x:c>
      <x:c r="F219" s="18" t="n">
        <x:f>MONTH(A219)</x:f>
        <x:v>8</x:v>
      </x:c>
      <x:c r="G219" s="10"/>
      <x:c r="H219" s="4"/>
      <x:c r="I219" s="4"/>
      <x:c r="J219" s="4"/>
      <x:c r="K219" s="4"/>
    </x:row>
    <x:row r="220" ht="24" customHeight="1">
      <x:c r="A220" s="17" t="n">
        <x:f>DATE(2027,1,1)+213</x:f>
        <x:v>46601</x:v>
      </x:c>
      <x:c r="B220" s="20"/>
      <x:c r="C220" s="20"/>
      <x:c r="D220" s="10"/>
      <x:c r="E220" s="19" t="str">
        <x:f>IF(COUNTA(B220:D220)=0,"",IF(COUNT(B220:D220)&lt;&gt;3,"Eingaben ergänzen",IF(OR(B220&lt;0,C220&lt;0,B220&gt;=1,C220&gt;=1,D220&lt;0),"Eingabe prüfen",IF(D220&gt;MOD(C220-B220,1)*1440,"Pause prüfen",MOD(C220-B220,1)*24-D220/60))))</x:f>
      </x:c>
      <x:c r="F220" s="18" t="n">
        <x:f>MONTH(A220)</x:f>
        <x:v>8</x:v>
      </x:c>
      <x:c r="G220" s="10"/>
      <x:c r="H220" s="4"/>
      <x:c r="I220" s="4"/>
      <x:c r="J220" s="4"/>
      <x:c r="K220" s="4"/>
    </x:row>
    <x:row r="221" ht="24" customHeight="1">
      <x:c r="A221" s="17" t="n">
        <x:f>DATE(2027,1,1)+214</x:f>
        <x:v>46602</x:v>
      </x:c>
      <x:c r="B221" s="20"/>
      <x:c r="C221" s="20"/>
      <x:c r="D221" s="10"/>
      <x:c r="E221" s="19" t="str">
        <x:f>IF(COUNTA(B221:D221)=0,"",IF(COUNT(B221:D221)&lt;&gt;3,"Eingaben ergänzen",IF(OR(B221&lt;0,C221&lt;0,B221&gt;=1,C221&gt;=1,D221&lt;0),"Eingabe prüfen",IF(D221&gt;MOD(C221-B221,1)*1440,"Pause prüfen",MOD(C221-B221,1)*24-D221/60))))</x:f>
      </x:c>
      <x:c r="F221" s="18" t="n">
        <x:f>MONTH(A221)</x:f>
        <x:v>8</x:v>
      </x:c>
      <x:c r="G221" s="10"/>
      <x:c r="H221" s="4"/>
      <x:c r="I221" s="4"/>
      <x:c r="J221" s="4"/>
      <x:c r="K221" s="4"/>
    </x:row>
    <x:row r="222" ht="24" customHeight="1">
      <x:c r="A222" s="17" t="n">
        <x:f>DATE(2027,1,1)+215</x:f>
        <x:v>46603</x:v>
      </x:c>
      <x:c r="B222" s="20"/>
      <x:c r="C222" s="20"/>
      <x:c r="D222" s="10"/>
      <x:c r="E222" s="19" t="str">
        <x:f>IF(COUNTA(B222:D222)=0,"",IF(COUNT(B222:D222)&lt;&gt;3,"Eingaben ergänzen",IF(OR(B222&lt;0,C222&lt;0,B222&gt;=1,C222&gt;=1,D222&lt;0),"Eingabe prüfen",IF(D222&gt;MOD(C222-B222,1)*1440,"Pause prüfen",MOD(C222-B222,1)*24-D222/60))))</x:f>
      </x:c>
      <x:c r="F222" s="18" t="n">
        <x:f>MONTH(A222)</x:f>
        <x:v>8</x:v>
      </x:c>
      <x:c r="G222" s="10"/>
      <x:c r="H222" s="4"/>
      <x:c r="I222" s="4"/>
      <x:c r="J222" s="4"/>
      <x:c r="K222" s="4"/>
    </x:row>
    <x:row r="223" ht="24" customHeight="1">
      <x:c r="A223" s="17" t="n">
        <x:f>DATE(2027,1,1)+216</x:f>
        <x:v>46604</x:v>
      </x:c>
      <x:c r="B223" s="20"/>
      <x:c r="C223" s="20"/>
      <x:c r="D223" s="10"/>
      <x:c r="E223" s="19" t="str">
        <x:f>IF(COUNTA(B223:D223)=0,"",IF(COUNT(B223:D223)&lt;&gt;3,"Eingaben ergänzen",IF(OR(B223&lt;0,C223&lt;0,B223&gt;=1,C223&gt;=1,D223&lt;0),"Eingabe prüfen",IF(D223&gt;MOD(C223-B223,1)*1440,"Pause prüfen",MOD(C223-B223,1)*24-D223/60))))</x:f>
      </x:c>
      <x:c r="F223" s="18" t="n">
        <x:f>MONTH(A223)</x:f>
        <x:v>8</x:v>
      </x:c>
      <x:c r="G223" s="10"/>
      <x:c r="H223" s="4"/>
      <x:c r="I223" s="4"/>
      <x:c r="J223" s="4"/>
      <x:c r="K223" s="4"/>
    </x:row>
    <x:row r="224" ht="24" customHeight="1">
      <x:c r="A224" s="17" t="n">
        <x:f>DATE(2027,1,1)+217</x:f>
        <x:v>46605</x:v>
      </x:c>
      <x:c r="B224" s="20"/>
      <x:c r="C224" s="20"/>
      <x:c r="D224" s="10"/>
      <x:c r="E224" s="19" t="str">
        <x:f>IF(COUNTA(B224:D224)=0,"",IF(COUNT(B224:D224)&lt;&gt;3,"Eingaben ergänzen",IF(OR(B224&lt;0,C224&lt;0,B224&gt;=1,C224&gt;=1,D224&lt;0),"Eingabe prüfen",IF(D224&gt;MOD(C224-B224,1)*1440,"Pause prüfen",MOD(C224-B224,1)*24-D224/60))))</x:f>
      </x:c>
      <x:c r="F224" s="18" t="n">
        <x:f>MONTH(A224)</x:f>
        <x:v>8</x:v>
      </x:c>
      <x:c r="G224" s="10"/>
      <x:c r="H224" s="4"/>
      <x:c r="I224" s="4"/>
      <x:c r="J224" s="4"/>
      <x:c r="K224" s="4"/>
    </x:row>
    <x:row r="225" ht="24" customHeight="1">
      <x:c r="A225" s="17" t="n">
        <x:f>DATE(2027,1,1)+218</x:f>
        <x:v>46606</x:v>
      </x:c>
      <x:c r="B225" s="20"/>
      <x:c r="C225" s="20"/>
      <x:c r="D225" s="10"/>
      <x:c r="E225" s="19" t="str">
        <x:f>IF(COUNTA(B225:D225)=0,"",IF(COUNT(B225:D225)&lt;&gt;3,"Eingaben ergänzen",IF(OR(B225&lt;0,C225&lt;0,B225&gt;=1,C225&gt;=1,D225&lt;0),"Eingabe prüfen",IF(D225&gt;MOD(C225-B225,1)*1440,"Pause prüfen",MOD(C225-B225,1)*24-D225/60))))</x:f>
      </x:c>
      <x:c r="F225" s="18" t="n">
        <x:f>MONTH(A225)</x:f>
        <x:v>8</x:v>
      </x:c>
      <x:c r="G225" s="10"/>
      <x:c r="H225" s="4"/>
      <x:c r="I225" s="4"/>
      <x:c r="J225" s="4"/>
      <x:c r="K225" s="4"/>
    </x:row>
    <x:row r="226" ht="24" customHeight="1">
      <x:c r="A226" s="17" t="n">
        <x:f>DATE(2027,1,1)+219</x:f>
        <x:v>46607</x:v>
      </x:c>
      <x:c r="B226" s="20"/>
      <x:c r="C226" s="20"/>
      <x:c r="D226" s="10"/>
      <x:c r="E226" s="19" t="str">
        <x:f>IF(COUNTA(B226:D226)=0,"",IF(COUNT(B226:D226)&lt;&gt;3,"Eingaben ergänzen",IF(OR(B226&lt;0,C226&lt;0,B226&gt;=1,C226&gt;=1,D226&lt;0),"Eingabe prüfen",IF(D226&gt;MOD(C226-B226,1)*1440,"Pause prüfen",MOD(C226-B226,1)*24-D226/60))))</x:f>
      </x:c>
      <x:c r="F226" s="18" t="n">
        <x:f>MONTH(A226)</x:f>
        <x:v>8</x:v>
      </x:c>
      <x:c r="G226" s="10"/>
      <x:c r="H226" s="4"/>
      <x:c r="I226" s="4"/>
      <x:c r="J226" s="4"/>
      <x:c r="K226" s="4"/>
    </x:row>
    <x:row r="227" ht="24" customHeight="1">
      <x:c r="A227" s="17" t="n">
        <x:f>DATE(2027,1,1)+220</x:f>
        <x:v>46608</x:v>
      </x:c>
      <x:c r="B227" s="20"/>
      <x:c r="C227" s="20"/>
      <x:c r="D227" s="10"/>
      <x:c r="E227" s="19" t="str">
        <x:f>IF(COUNTA(B227:D227)=0,"",IF(COUNT(B227:D227)&lt;&gt;3,"Eingaben ergänzen",IF(OR(B227&lt;0,C227&lt;0,B227&gt;=1,C227&gt;=1,D227&lt;0),"Eingabe prüfen",IF(D227&gt;MOD(C227-B227,1)*1440,"Pause prüfen",MOD(C227-B227,1)*24-D227/60))))</x:f>
      </x:c>
      <x:c r="F227" s="18" t="n">
        <x:f>MONTH(A227)</x:f>
        <x:v>8</x:v>
      </x:c>
      <x:c r="G227" s="10"/>
      <x:c r="H227" s="4"/>
      <x:c r="I227" s="4"/>
      <x:c r="J227" s="4"/>
      <x:c r="K227" s="4"/>
    </x:row>
    <x:row r="228" ht="24" customHeight="1">
      <x:c r="A228" s="17" t="n">
        <x:f>DATE(2027,1,1)+221</x:f>
        <x:v>46609</x:v>
      </x:c>
      <x:c r="B228" s="20"/>
      <x:c r="C228" s="20"/>
      <x:c r="D228" s="10"/>
      <x:c r="E228" s="19" t="str">
        <x:f>IF(COUNTA(B228:D228)=0,"",IF(COUNT(B228:D228)&lt;&gt;3,"Eingaben ergänzen",IF(OR(B228&lt;0,C228&lt;0,B228&gt;=1,C228&gt;=1,D228&lt;0),"Eingabe prüfen",IF(D228&gt;MOD(C228-B228,1)*1440,"Pause prüfen",MOD(C228-B228,1)*24-D228/60))))</x:f>
      </x:c>
      <x:c r="F228" s="18" t="n">
        <x:f>MONTH(A228)</x:f>
        <x:v>8</x:v>
      </x:c>
      <x:c r="G228" s="10"/>
      <x:c r="H228" s="4"/>
      <x:c r="I228" s="4"/>
      <x:c r="J228" s="4"/>
      <x:c r="K228" s="4"/>
    </x:row>
    <x:row r="229" ht="24" customHeight="1">
      <x:c r="A229" s="17" t="n">
        <x:f>DATE(2027,1,1)+222</x:f>
        <x:v>46610</x:v>
      </x:c>
      <x:c r="B229" s="20"/>
      <x:c r="C229" s="20"/>
      <x:c r="D229" s="10"/>
      <x:c r="E229" s="19" t="str">
        <x:f>IF(COUNTA(B229:D229)=0,"",IF(COUNT(B229:D229)&lt;&gt;3,"Eingaben ergänzen",IF(OR(B229&lt;0,C229&lt;0,B229&gt;=1,C229&gt;=1,D229&lt;0),"Eingabe prüfen",IF(D229&gt;MOD(C229-B229,1)*1440,"Pause prüfen",MOD(C229-B229,1)*24-D229/60))))</x:f>
      </x:c>
      <x:c r="F229" s="18" t="n">
        <x:f>MONTH(A229)</x:f>
        <x:v>8</x:v>
      </x:c>
      <x:c r="G229" s="10"/>
      <x:c r="H229" s="4"/>
      <x:c r="I229" s="4"/>
      <x:c r="J229" s="4"/>
      <x:c r="K229" s="4"/>
    </x:row>
    <x:row r="230" ht="24" customHeight="1">
      <x:c r="A230" s="17" t="n">
        <x:f>DATE(2027,1,1)+223</x:f>
        <x:v>46611</x:v>
      </x:c>
      <x:c r="B230" s="20"/>
      <x:c r="C230" s="20"/>
      <x:c r="D230" s="10"/>
      <x:c r="E230" s="19" t="str">
        <x:f>IF(COUNTA(B230:D230)=0,"",IF(COUNT(B230:D230)&lt;&gt;3,"Eingaben ergänzen",IF(OR(B230&lt;0,C230&lt;0,B230&gt;=1,C230&gt;=1,D230&lt;0),"Eingabe prüfen",IF(D230&gt;MOD(C230-B230,1)*1440,"Pause prüfen",MOD(C230-B230,1)*24-D230/60))))</x:f>
      </x:c>
      <x:c r="F230" s="18" t="n">
        <x:f>MONTH(A230)</x:f>
        <x:v>8</x:v>
      </x:c>
      <x:c r="G230" s="10"/>
      <x:c r="H230" s="4"/>
      <x:c r="I230" s="4"/>
      <x:c r="J230" s="4"/>
      <x:c r="K230" s="4"/>
    </x:row>
    <x:row r="231" ht="24" customHeight="1">
      <x:c r="A231" s="17" t="n">
        <x:f>DATE(2027,1,1)+224</x:f>
        <x:v>46612</x:v>
      </x:c>
      <x:c r="B231" s="20"/>
      <x:c r="C231" s="20"/>
      <x:c r="D231" s="10"/>
      <x:c r="E231" s="19" t="str">
        <x:f>IF(COUNTA(B231:D231)=0,"",IF(COUNT(B231:D231)&lt;&gt;3,"Eingaben ergänzen",IF(OR(B231&lt;0,C231&lt;0,B231&gt;=1,C231&gt;=1,D231&lt;0),"Eingabe prüfen",IF(D231&gt;MOD(C231-B231,1)*1440,"Pause prüfen",MOD(C231-B231,1)*24-D231/60))))</x:f>
      </x:c>
      <x:c r="F231" s="18" t="n">
        <x:f>MONTH(A231)</x:f>
        <x:v>8</x:v>
      </x:c>
      <x:c r="G231" s="10"/>
      <x:c r="H231" s="4"/>
      <x:c r="I231" s="4"/>
      <x:c r="J231" s="4"/>
      <x:c r="K231" s="4"/>
    </x:row>
    <x:row r="232" ht="24" customHeight="1">
      <x:c r="A232" s="17" t="n">
        <x:f>DATE(2027,1,1)+225</x:f>
        <x:v>46613</x:v>
      </x:c>
      <x:c r="B232" s="20"/>
      <x:c r="C232" s="20"/>
      <x:c r="D232" s="10"/>
      <x:c r="E232" s="19" t="str">
        <x:f>IF(COUNTA(B232:D232)=0,"",IF(COUNT(B232:D232)&lt;&gt;3,"Eingaben ergänzen",IF(OR(B232&lt;0,C232&lt;0,B232&gt;=1,C232&gt;=1,D232&lt;0),"Eingabe prüfen",IF(D232&gt;MOD(C232-B232,1)*1440,"Pause prüfen",MOD(C232-B232,1)*24-D232/60))))</x:f>
      </x:c>
      <x:c r="F232" s="18" t="n">
        <x:f>MONTH(A232)</x:f>
        <x:v>8</x:v>
      </x:c>
      <x:c r="G232" s="10"/>
      <x:c r="H232" s="4"/>
      <x:c r="I232" s="4"/>
      <x:c r="J232" s="4"/>
      <x:c r="K232" s="4"/>
    </x:row>
    <x:row r="233" ht="24" customHeight="1">
      <x:c r="A233" s="17" t="n">
        <x:f>DATE(2027,1,1)+226</x:f>
        <x:v>46614</x:v>
      </x:c>
      <x:c r="B233" s="20"/>
      <x:c r="C233" s="20"/>
      <x:c r="D233" s="10"/>
      <x:c r="E233" s="19" t="str">
        <x:f>IF(COUNTA(B233:D233)=0,"",IF(COUNT(B233:D233)&lt;&gt;3,"Eingaben ergänzen",IF(OR(B233&lt;0,C233&lt;0,B233&gt;=1,C233&gt;=1,D233&lt;0),"Eingabe prüfen",IF(D233&gt;MOD(C233-B233,1)*1440,"Pause prüfen",MOD(C233-B233,1)*24-D233/60))))</x:f>
      </x:c>
      <x:c r="F233" s="18" t="n">
        <x:f>MONTH(A233)</x:f>
        <x:v>8</x:v>
      </x:c>
      <x:c r="G233" s="10"/>
      <x:c r="H233" s="4"/>
      <x:c r="I233" s="4"/>
      <x:c r="J233" s="4"/>
      <x:c r="K233" s="4"/>
    </x:row>
    <x:row r="234" ht="24" customHeight="1">
      <x:c r="A234" s="17" t="n">
        <x:f>DATE(2027,1,1)+227</x:f>
        <x:v>46615</x:v>
      </x:c>
      <x:c r="B234" s="20"/>
      <x:c r="C234" s="20"/>
      <x:c r="D234" s="10"/>
      <x:c r="E234" s="19" t="str">
        <x:f>IF(COUNTA(B234:D234)=0,"",IF(COUNT(B234:D234)&lt;&gt;3,"Eingaben ergänzen",IF(OR(B234&lt;0,C234&lt;0,B234&gt;=1,C234&gt;=1,D234&lt;0),"Eingabe prüfen",IF(D234&gt;MOD(C234-B234,1)*1440,"Pause prüfen",MOD(C234-B234,1)*24-D234/60))))</x:f>
      </x:c>
      <x:c r="F234" s="18" t="n">
        <x:f>MONTH(A234)</x:f>
        <x:v>8</x:v>
      </x:c>
      <x:c r="G234" s="10"/>
      <x:c r="H234" s="4"/>
      <x:c r="I234" s="4"/>
      <x:c r="J234" s="4"/>
      <x:c r="K234" s="4"/>
    </x:row>
    <x:row r="235" ht="24" customHeight="1">
      <x:c r="A235" s="17" t="n">
        <x:f>DATE(2027,1,1)+228</x:f>
        <x:v>46616</x:v>
      </x:c>
      <x:c r="B235" s="20"/>
      <x:c r="C235" s="20"/>
      <x:c r="D235" s="10"/>
      <x:c r="E235" s="19" t="str">
        <x:f>IF(COUNTA(B235:D235)=0,"",IF(COUNT(B235:D235)&lt;&gt;3,"Eingaben ergänzen",IF(OR(B235&lt;0,C235&lt;0,B235&gt;=1,C235&gt;=1,D235&lt;0),"Eingabe prüfen",IF(D235&gt;MOD(C235-B235,1)*1440,"Pause prüfen",MOD(C235-B235,1)*24-D235/60))))</x:f>
      </x:c>
      <x:c r="F235" s="18" t="n">
        <x:f>MONTH(A235)</x:f>
        <x:v>8</x:v>
      </x:c>
      <x:c r="G235" s="10"/>
      <x:c r="H235" s="4"/>
      <x:c r="I235" s="4"/>
      <x:c r="J235" s="4"/>
      <x:c r="K235" s="4"/>
    </x:row>
    <x:row r="236" ht="24" customHeight="1">
      <x:c r="A236" s="17" t="n">
        <x:f>DATE(2027,1,1)+229</x:f>
        <x:v>46617</x:v>
      </x:c>
      <x:c r="B236" s="20"/>
      <x:c r="C236" s="20"/>
      <x:c r="D236" s="10"/>
      <x:c r="E236" s="19" t="str">
        <x:f>IF(COUNTA(B236:D236)=0,"",IF(COUNT(B236:D236)&lt;&gt;3,"Eingaben ergänzen",IF(OR(B236&lt;0,C236&lt;0,B236&gt;=1,C236&gt;=1,D236&lt;0),"Eingabe prüfen",IF(D236&gt;MOD(C236-B236,1)*1440,"Pause prüfen",MOD(C236-B236,1)*24-D236/60))))</x:f>
      </x:c>
      <x:c r="F236" s="18" t="n">
        <x:f>MONTH(A236)</x:f>
        <x:v>8</x:v>
      </x:c>
      <x:c r="G236" s="10"/>
      <x:c r="H236" s="4"/>
      <x:c r="I236" s="4"/>
      <x:c r="J236" s="4"/>
      <x:c r="K236" s="4"/>
    </x:row>
    <x:row r="237" ht="24" customHeight="1">
      <x:c r="A237" s="17" t="n">
        <x:f>DATE(2027,1,1)+230</x:f>
        <x:v>46618</x:v>
      </x:c>
      <x:c r="B237" s="20"/>
      <x:c r="C237" s="20"/>
      <x:c r="D237" s="10"/>
      <x:c r="E237" s="19" t="str">
        <x:f>IF(COUNTA(B237:D237)=0,"",IF(COUNT(B237:D237)&lt;&gt;3,"Eingaben ergänzen",IF(OR(B237&lt;0,C237&lt;0,B237&gt;=1,C237&gt;=1,D237&lt;0),"Eingabe prüfen",IF(D237&gt;MOD(C237-B237,1)*1440,"Pause prüfen",MOD(C237-B237,1)*24-D237/60))))</x:f>
      </x:c>
      <x:c r="F237" s="18" t="n">
        <x:f>MONTH(A237)</x:f>
        <x:v>8</x:v>
      </x:c>
      <x:c r="G237" s="10"/>
      <x:c r="H237" s="4"/>
      <x:c r="I237" s="4"/>
      <x:c r="J237" s="4"/>
      <x:c r="K237" s="4"/>
    </x:row>
    <x:row r="238" ht="24" customHeight="1">
      <x:c r="A238" s="17" t="n">
        <x:f>DATE(2027,1,1)+231</x:f>
        <x:v>46619</x:v>
      </x:c>
      <x:c r="B238" s="20"/>
      <x:c r="C238" s="20"/>
      <x:c r="D238" s="10"/>
      <x:c r="E238" s="19" t="str">
        <x:f>IF(COUNTA(B238:D238)=0,"",IF(COUNT(B238:D238)&lt;&gt;3,"Eingaben ergänzen",IF(OR(B238&lt;0,C238&lt;0,B238&gt;=1,C238&gt;=1,D238&lt;0),"Eingabe prüfen",IF(D238&gt;MOD(C238-B238,1)*1440,"Pause prüfen",MOD(C238-B238,1)*24-D238/60))))</x:f>
      </x:c>
      <x:c r="F238" s="18" t="n">
        <x:f>MONTH(A238)</x:f>
        <x:v>8</x:v>
      </x:c>
      <x:c r="G238" s="10"/>
      <x:c r="H238" s="4"/>
      <x:c r="I238" s="4"/>
      <x:c r="J238" s="4"/>
      <x:c r="K238" s="4"/>
    </x:row>
    <x:row r="239" ht="24" customHeight="1">
      <x:c r="A239" s="17" t="n">
        <x:f>DATE(2027,1,1)+232</x:f>
        <x:v>46620</x:v>
      </x:c>
      <x:c r="B239" s="20"/>
      <x:c r="C239" s="20"/>
      <x:c r="D239" s="10"/>
      <x:c r="E239" s="19" t="str">
        <x:f>IF(COUNTA(B239:D239)=0,"",IF(COUNT(B239:D239)&lt;&gt;3,"Eingaben ergänzen",IF(OR(B239&lt;0,C239&lt;0,B239&gt;=1,C239&gt;=1,D239&lt;0),"Eingabe prüfen",IF(D239&gt;MOD(C239-B239,1)*1440,"Pause prüfen",MOD(C239-B239,1)*24-D239/60))))</x:f>
      </x:c>
      <x:c r="F239" s="18" t="n">
        <x:f>MONTH(A239)</x:f>
        <x:v>8</x:v>
      </x:c>
      <x:c r="G239" s="10"/>
      <x:c r="H239" s="4"/>
      <x:c r="I239" s="4"/>
      <x:c r="J239" s="4"/>
      <x:c r="K239" s="4"/>
    </x:row>
    <x:row r="240" ht="24" customHeight="1">
      <x:c r="A240" s="17" t="n">
        <x:f>DATE(2027,1,1)+233</x:f>
        <x:v>46621</x:v>
      </x:c>
      <x:c r="B240" s="20"/>
      <x:c r="C240" s="20"/>
      <x:c r="D240" s="10"/>
      <x:c r="E240" s="19" t="str">
        <x:f>IF(COUNTA(B240:D240)=0,"",IF(COUNT(B240:D240)&lt;&gt;3,"Eingaben ergänzen",IF(OR(B240&lt;0,C240&lt;0,B240&gt;=1,C240&gt;=1,D240&lt;0),"Eingabe prüfen",IF(D240&gt;MOD(C240-B240,1)*1440,"Pause prüfen",MOD(C240-B240,1)*24-D240/60))))</x:f>
      </x:c>
      <x:c r="F240" s="18" t="n">
        <x:f>MONTH(A240)</x:f>
        <x:v>8</x:v>
      </x:c>
      <x:c r="G240" s="10"/>
      <x:c r="H240" s="4"/>
      <x:c r="I240" s="4"/>
      <x:c r="J240" s="4"/>
      <x:c r="K240" s="4"/>
    </x:row>
    <x:row r="241" ht="24" customHeight="1">
      <x:c r="A241" s="17" t="n">
        <x:f>DATE(2027,1,1)+234</x:f>
        <x:v>46622</x:v>
      </x:c>
      <x:c r="B241" s="20"/>
      <x:c r="C241" s="20"/>
      <x:c r="D241" s="10"/>
      <x:c r="E241" s="19" t="str">
        <x:f>IF(COUNTA(B241:D241)=0,"",IF(COUNT(B241:D241)&lt;&gt;3,"Eingaben ergänzen",IF(OR(B241&lt;0,C241&lt;0,B241&gt;=1,C241&gt;=1,D241&lt;0),"Eingabe prüfen",IF(D241&gt;MOD(C241-B241,1)*1440,"Pause prüfen",MOD(C241-B241,1)*24-D241/60))))</x:f>
      </x:c>
      <x:c r="F241" s="18" t="n">
        <x:f>MONTH(A241)</x:f>
        <x:v>8</x:v>
      </x:c>
      <x:c r="G241" s="10"/>
      <x:c r="H241" s="4"/>
      <x:c r="I241" s="4"/>
      <x:c r="J241" s="4"/>
      <x:c r="K241" s="4"/>
    </x:row>
    <x:row r="242" ht="24" customHeight="1">
      <x:c r="A242" s="17" t="n">
        <x:f>DATE(2027,1,1)+235</x:f>
        <x:v>46623</x:v>
      </x:c>
      <x:c r="B242" s="20"/>
      <x:c r="C242" s="20"/>
      <x:c r="D242" s="10"/>
      <x:c r="E242" s="19" t="str">
        <x:f>IF(COUNTA(B242:D242)=0,"",IF(COUNT(B242:D242)&lt;&gt;3,"Eingaben ergänzen",IF(OR(B242&lt;0,C242&lt;0,B242&gt;=1,C242&gt;=1,D242&lt;0),"Eingabe prüfen",IF(D242&gt;MOD(C242-B242,1)*1440,"Pause prüfen",MOD(C242-B242,1)*24-D242/60))))</x:f>
      </x:c>
      <x:c r="F242" s="18" t="n">
        <x:f>MONTH(A242)</x:f>
        <x:v>8</x:v>
      </x:c>
      <x:c r="G242" s="10"/>
      <x:c r="H242" s="4"/>
      <x:c r="I242" s="4"/>
      <x:c r="J242" s="4"/>
      <x:c r="K242" s="4"/>
    </x:row>
    <x:row r="243" ht="24" customHeight="1">
      <x:c r="A243" s="17" t="n">
        <x:f>DATE(2027,1,1)+236</x:f>
        <x:v>46624</x:v>
      </x:c>
      <x:c r="B243" s="20"/>
      <x:c r="C243" s="20"/>
      <x:c r="D243" s="10"/>
      <x:c r="E243" s="19" t="str">
        <x:f>IF(COUNTA(B243:D243)=0,"",IF(COUNT(B243:D243)&lt;&gt;3,"Eingaben ergänzen",IF(OR(B243&lt;0,C243&lt;0,B243&gt;=1,C243&gt;=1,D243&lt;0),"Eingabe prüfen",IF(D243&gt;MOD(C243-B243,1)*1440,"Pause prüfen",MOD(C243-B243,1)*24-D243/60))))</x:f>
      </x:c>
      <x:c r="F243" s="18" t="n">
        <x:f>MONTH(A243)</x:f>
        <x:v>8</x:v>
      </x:c>
      <x:c r="G243" s="10"/>
      <x:c r="H243" s="4"/>
      <x:c r="I243" s="4"/>
      <x:c r="J243" s="4"/>
      <x:c r="K243" s="4"/>
    </x:row>
    <x:row r="244" ht="24" customHeight="1">
      <x:c r="A244" s="17" t="n">
        <x:f>DATE(2027,1,1)+237</x:f>
        <x:v>46625</x:v>
      </x:c>
      <x:c r="B244" s="20"/>
      <x:c r="C244" s="20"/>
      <x:c r="D244" s="10"/>
      <x:c r="E244" s="19" t="str">
        <x:f>IF(COUNTA(B244:D244)=0,"",IF(COUNT(B244:D244)&lt;&gt;3,"Eingaben ergänzen",IF(OR(B244&lt;0,C244&lt;0,B244&gt;=1,C244&gt;=1,D244&lt;0),"Eingabe prüfen",IF(D244&gt;MOD(C244-B244,1)*1440,"Pause prüfen",MOD(C244-B244,1)*24-D244/60))))</x:f>
      </x:c>
      <x:c r="F244" s="18" t="n">
        <x:f>MONTH(A244)</x:f>
        <x:v>8</x:v>
      </x:c>
      <x:c r="G244" s="10"/>
      <x:c r="H244" s="4"/>
      <x:c r="I244" s="4"/>
      <x:c r="J244" s="4"/>
      <x:c r="K244" s="4"/>
    </x:row>
    <x:row r="245" ht="24" customHeight="1">
      <x:c r="A245" s="17" t="n">
        <x:f>DATE(2027,1,1)+238</x:f>
        <x:v>46626</x:v>
      </x:c>
      <x:c r="B245" s="20"/>
      <x:c r="C245" s="20"/>
      <x:c r="D245" s="10"/>
      <x:c r="E245" s="19" t="str">
        <x:f>IF(COUNTA(B245:D245)=0,"",IF(COUNT(B245:D245)&lt;&gt;3,"Eingaben ergänzen",IF(OR(B245&lt;0,C245&lt;0,B245&gt;=1,C245&gt;=1,D245&lt;0),"Eingabe prüfen",IF(D245&gt;MOD(C245-B245,1)*1440,"Pause prüfen",MOD(C245-B245,1)*24-D245/60))))</x:f>
      </x:c>
      <x:c r="F245" s="18" t="n">
        <x:f>MONTH(A245)</x:f>
        <x:v>8</x:v>
      </x:c>
      <x:c r="G245" s="10"/>
      <x:c r="H245" s="4"/>
      <x:c r="I245" s="4"/>
      <x:c r="J245" s="4"/>
      <x:c r="K245" s="4"/>
    </x:row>
    <x:row r="246" ht="24" customHeight="1">
      <x:c r="A246" s="17" t="n">
        <x:f>DATE(2027,1,1)+239</x:f>
        <x:v>46627</x:v>
      </x:c>
      <x:c r="B246" s="20"/>
      <x:c r="C246" s="20"/>
      <x:c r="D246" s="10"/>
      <x:c r="E246" s="19" t="str">
        <x:f>IF(COUNTA(B246:D246)=0,"",IF(COUNT(B246:D246)&lt;&gt;3,"Eingaben ergänzen",IF(OR(B246&lt;0,C246&lt;0,B246&gt;=1,C246&gt;=1,D246&lt;0),"Eingabe prüfen",IF(D246&gt;MOD(C246-B246,1)*1440,"Pause prüfen",MOD(C246-B246,1)*24-D246/60))))</x:f>
      </x:c>
      <x:c r="F246" s="18" t="n">
        <x:f>MONTH(A246)</x:f>
        <x:v>8</x:v>
      </x:c>
      <x:c r="G246" s="10"/>
      <x:c r="H246" s="4"/>
      <x:c r="I246" s="4"/>
      <x:c r="J246" s="4"/>
      <x:c r="K246" s="4"/>
    </x:row>
    <x:row r="247" ht="24" customHeight="1">
      <x:c r="A247" s="17" t="n">
        <x:f>DATE(2027,1,1)+240</x:f>
        <x:v>46628</x:v>
      </x:c>
      <x:c r="B247" s="20"/>
      <x:c r="C247" s="20"/>
      <x:c r="D247" s="10"/>
      <x:c r="E247" s="19" t="str">
        <x:f>IF(COUNTA(B247:D247)=0,"",IF(COUNT(B247:D247)&lt;&gt;3,"Eingaben ergänzen",IF(OR(B247&lt;0,C247&lt;0,B247&gt;=1,C247&gt;=1,D247&lt;0),"Eingabe prüfen",IF(D247&gt;MOD(C247-B247,1)*1440,"Pause prüfen",MOD(C247-B247,1)*24-D247/60))))</x:f>
      </x:c>
      <x:c r="F247" s="18" t="n">
        <x:f>MONTH(A247)</x:f>
        <x:v>8</x:v>
      </x:c>
      <x:c r="G247" s="10"/>
      <x:c r="H247" s="4"/>
      <x:c r="I247" s="4"/>
      <x:c r="J247" s="4"/>
      <x:c r="K247" s="4"/>
    </x:row>
    <x:row r="248" ht="24" customHeight="1">
      <x:c r="A248" s="17" t="n">
        <x:f>DATE(2027,1,1)+241</x:f>
        <x:v>46629</x:v>
      </x:c>
      <x:c r="B248" s="20"/>
      <x:c r="C248" s="20"/>
      <x:c r="D248" s="10"/>
      <x:c r="E248" s="19" t="str">
        <x:f>IF(COUNTA(B248:D248)=0,"",IF(COUNT(B248:D248)&lt;&gt;3,"Eingaben ergänzen",IF(OR(B248&lt;0,C248&lt;0,B248&gt;=1,C248&gt;=1,D248&lt;0),"Eingabe prüfen",IF(D248&gt;MOD(C248-B248,1)*1440,"Pause prüfen",MOD(C248-B248,1)*24-D248/60))))</x:f>
      </x:c>
      <x:c r="F248" s="18" t="n">
        <x:f>MONTH(A248)</x:f>
        <x:v>8</x:v>
      </x:c>
      <x:c r="G248" s="10"/>
      <x:c r="H248" s="4"/>
      <x:c r="I248" s="4"/>
      <x:c r="J248" s="4"/>
      <x:c r="K248" s="4"/>
    </x:row>
    <x:row r="249" ht="24" customHeight="1">
      <x:c r="A249" s="17" t="n">
        <x:f>DATE(2027,1,1)+242</x:f>
        <x:v>46630</x:v>
      </x:c>
      <x:c r="B249" s="20"/>
      <x:c r="C249" s="20"/>
      <x:c r="D249" s="10"/>
      <x:c r="E249" s="19" t="str">
        <x:f>IF(COUNTA(B249:D249)=0,"",IF(COUNT(B249:D249)&lt;&gt;3,"Eingaben ergänzen",IF(OR(B249&lt;0,C249&lt;0,B249&gt;=1,C249&gt;=1,D249&lt;0),"Eingabe prüfen",IF(D249&gt;MOD(C249-B249,1)*1440,"Pause prüfen",MOD(C249-B249,1)*24-D249/60))))</x:f>
      </x:c>
      <x:c r="F249" s="18" t="n">
        <x:f>MONTH(A249)</x:f>
        <x:v>8</x:v>
      </x:c>
      <x:c r="G249" s="10"/>
      <x:c r="H249" s="4"/>
      <x:c r="I249" s="4"/>
      <x:c r="J249" s="4"/>
      <x:c r="K249" s="4"/>
    </x:row>
    <x:row r="250" ht="24" customHeight="1">
      <x:c r="A250" s="17" t="n">
        <x:f>DATE(2027,1,1)+243</x:f>
        <x:v>46631</x:v>
      </x:c>
      <x:c r="B250" s="20"/>
      <x:c r="C250" s="20"/>
      <x:c r="D250" s="10"/>
      <x:c r="E250" s="19" t="str">
        <x:f>IF(COUNTA(B250:D250)=0,"",IF(COUNT(B250:D250)&lt;&gt;3,"Eingaben ergänzen",IF(OR(B250&lt;0,C250&lt;0,B250&gt;=1,C250&gt;=1,D250&lt;0),"Eingabe prüfen",IF(D250&gt;MOD(C250-B250,1)*1440,"Pause prüfen",MOD(C250-B250,1)*24-D250/60))))</x:f>
      </x:c>
      <x:c r="F250" s="18" t="n">
        <x:f>MONTH(A250)</x:f>
        <x:v>9</x:v>
      </x:c>
      <x:c r="G250" s="10"/>
      <x:c r="H250" s="4"/>
      <x:c r="I250" s="4"/>
      <x:c r="J250" s="4"/>
      <x:c r="K250" s="4"/>
    </x:row>
    <x:row r="251" ht="24" customHeight="1">
      <x:c r="A251" s="17" t="n">
        <x:f>DATE(2027,1,1)+244</x:f>
        <x:v>46632</x:v>
      </x:c>
      <x:c r="B251" s="20"/>
      <x:c r="C251" s="20"/>
      <x:c r="D251" s="10"/>
      <x:c r="E251" s="19" t="str">
        <x:f>IF(COUNTA(B251:D251)=0,"",IF(COUNT(B251:D251)&lt;&gt;3,"Eingaben ergänzen",IF(OR(B251&lt;0,C251&lt;0,B251&gt;=1,C251&gt;=1,D251&lt;0),"Eingabe prüfen",IF(D251&gt;MOD(C251-B251,1)*1440,"Pause prüfen",MOD(C251-B251,1)*24-D251/60))))</x:f>
      </x:c>
      <x:c r="F251" s="18" t="n">
        <x:f>MONTH(A251)</x:f>
        <x:v>9</x:v>
      </x:c>
      <x:c r="G251" s="10"/>
      <x:c r="H251" s="4"/>
      <x:c r="I251" s="4"/>
      <x:c r="J251" s="4"/>
      <x:c r="K251" s="4"/>
    </x:row>
    <x:row r="252" ht="24" customHeight="1">
      <x:c r="A252" s="17" t="n">
        <x:f>DATE(2027,1,1)+245</x:f>
        <x:v>46633</x:v>
      </x:c>
      <x:c r="B252" s="20"/>
      <x:c r="C252" s="20"/>
      <x:c r="D252" s="10"/>
      <x:c r="E252" s="19" t="str">
        <x:f>IF(COUNTA(B252:D252)=0,"",IF(COUNT(B252:D252)&lt;&gt;3,"Eingaben ergänzen",IF(OR(B252&lt;0,C252&lt;0,B252&gt;=1,C252&gt;=1,D252&lt;0),"Eingabe prüfen",IF(D252&gt;MOD(C252-B252,1)*1440,"Pause prüfen",MOD(C252-B252,1)*24-D252/60))))</x:f>
      </x:c>
      <x:c r="F252" s="18" t="n">
        <x:f>MONTH(A252)</x:f>
        <x:v>9</x:v>
      </x:c>
      <x:c r="G252" s="10"/>
      <x:c r="H252" s="4"/>
      <x:c r="I252" s="4"/>
      <x:c r="J252" s="4"/>
      <x:c r="K252" s="4"/>
    </x:row>
    <x:row r="253" ht="24" customHeight="1">
      <x:c r="A253" s="17" t="n">
        <x:f>DATE(2027,1,1)+246</x:f>
        <x:v>46634</x:v>
      </x:c>
      <x:c r="B253" s="20"/>
      <x:c r="C253" s="20"/>
      <x:c r="D253" s="10"/>
      <x:c r="E253" s="19" t="str">
        <x:f>IF(COUNTA(B253:D253)=0,"",IF(COUNT(B253:D253)&lt;&gt;3,"Eingaben ergänzen",IF(OR(B253&lt;0,C253&lt;0,B253&gt;=1,C253&gt;=1,D253&lt;0),"Eingabe prüfen",IF(D253&gt;MOD(C253-B253,1)*1440,"Pause prüfen",MOD(C253-B253,1)*24-D253/60))))</x:f>
      </x:c>
      <x:c r="F253" s="18" t="n">
        <x:f>MONTH(A253)</x:f>
        <x:v>9</x:v>
      </x:c>
      <x:c r="G253" s="10"/>
      <x:c r="H253" s="4"/>
      <x:c r="I253" s="4"/>
      <x:c r="J253" s="4"/>
      <x:c r="K253" s="4"/>
    </x:row>
    <x:row r="254" ht="24" customHeight="1">
      <x:c r="A254" s="17" t="n">
        <x:f>DATE(2027,1,1)+247</x:f>
        <x:v>46635</x:v>
      </x:c>
      <x:c r="B254" s="20"/>
      <x:c r="C254" s="20"/>
      <x:c r="D254" s="10"/>
      <x:c r="E254" s="19" t="str">
        <x:f>IF(COUNTA(B254:D254)=0,"",IF(COUNT(B254:D254)&lt;&gt;3,"Eingaben ergänzen",IF(OR(B254&lt;0,C254&lt;0,B254&gt;=1,C254&gt;=1,D254&lt;0),"Eingabe prüfen",IF(D254&gt;MOD(C254-B254,1)*1440,"Pause prüfen",MOD(C254-B254,1)*24-D254/60))))</x:f>
      </x:c>
      <x:c r="F254" s="18" t="n">
        <x:f>MONTH(A254)</x:f>
        <x:v>9</x:v>
      </x:c>
      <x:c r="G254" s="10"/>
      <x:c r="H254" s="4"/>
      <x:c r="I254" s="4"/>
      <x:c r="J254" s="4"/>
      <x:c r="K254" s="4"/>
    </x:row>
    <x:row r="255" ht="24" customHeight="1">
      <x:c r="A255" s="17" t="n">
        <x:f>DATE(2027,1,1)+248</x:f>
        <x:v>46636</x:v>
      </x:c>
      <x:c r="B255" s="20"/>
      <x:c r="C255" s="20"/>
      <x:c r="D255" s="10"/>
      <x:c r="E255" s="19" t="str">
        <x:f>IF(COUNTA(B255:D255)=0,"",IF(COUNT(B255:D255)&lt;&gt;3,"Eingaben ergänzen",IF(OR(B255&lt;0,C255&lt;0,B255&gt;=1,C255&gt;=1,D255&lt;0),"Eingabe prüfen",IF(D255&gt;MOD(C255-B255,1)*1440,"Pause prüfen",MOD(C255-B255,1)*24-D255/60))))</x:f>
      </x:c>
      <x:c r="F255" s="18" t="n">
        <x:f>MONTH(A255)</x:f>
        <x:v>9</x:v>
      </x:c>
      <x:c r="G255" s="10"/>
      <x:c r="H255" s="4"/>
      <x:c r="I255" s="4"/>
      <x:c r="J255" s="4"/>
      <x:c r="K255" s="4"/>
    </x:row>
    <x:row r="256" ht="24" customHeight="1">
      <x:c r="A256" s="17" t="n">
        <x:f>DATE(2027,1,1)+249</x:f>
        <x:v>46637</x:v>
      </x:c>
      <x:c r="B256" s="20"/>
      <x:c r="C256" s="20"/>
      <x:c r="D256" s="10"/>
      <x:c r="E256" s="19" t="str">
        <x:f>IF(COUNTA(B256:D256)=0,"",IF(COUNT(B256:D256)&lt;&gt;3,"Eingaben ergänzen",IF(OR(B256&lt;0,C256&lt;0,B256&gt;=1,C256&gt;=1,D256&lt;0),"Eingabe prüfen",IF(D256&gt;MOD(C256-B256,1)*1440,"Pause prüfen",MOD(C256-B256,1)*24-D256/60))))</x:f>
      </x:c>
      <x:c r="F256" s="18" t="n">
        <x:f>MONTH(A256)</x:f>
        <x:v>9</x:v>
      </x:c>
      <x:c r="G256" s="10"/>
      <x:c r="H256" s="4"/>
      <x:c r="I256" s="4"/>
      <x:c r="J256" s="4"/>
      <x:c r="K256" s="4"/>
    </x:row>
    <x:row r="257" ht="24" customHeight="1">
      <x:c r="A257" s="17" t="n">
        <x:f>DATE(2027,1,1)+250</x:f>
        <x:v>46638</x:v>
      </x:c>
      <x:c r="B257" s="20"/>
      <x:c r="C257" s="20"/>
      <x:c r="D257" s="10"/>
      <x:c r="E257" s="19" t="str">
        <x:f>IF(COUNTA(B257:D257)=0,"",IF(COUNT(B257:D257)&lt;&gt;3,"Eingaben ergänzen",IF(OR(B257&lt;0,C257&lt;0,B257&gt;=1,C257&gt;=1,D257&lt;0),"Eingabe prüfen",IF(D257&gt;MOD(C257-B257,1)*1440,"Pause prüfen",MOD(C257-B257,1)*24-D257/60))))</x:f>
      </x:c>
      <x:c r="F257" s="18" t="n">
        <x:f>MONTH(A257)</x:f>
        <x:v>9</x:v>
      </x:c>
      <x:c r="G257" s="10"/>
      <x:c r="H257" s="4"/>
      <x:c r="I257" s="4"/>
      <x:c r="J257" s="4"/>
      <x:c r="K257" s="4"/>
    </x:row>
    <x:row r="258" ht="24" customHeight="1">
      <x:c r="A258" s="17" t="n">
        <x:f>DATE(2027,1,1)+251</x:f>
        <x:v>46639</x:v>
      </x:c>
      <x:c r="B258" s="20"/>
      <x:c r="C258" s="20"/>
      <x:c r="D258" s="10"/>
      <x:c r="E258" s="19" t="str">
        <x:f>IF(COUNTA(B258:D258)=0,"",IF(COUNT(B258:D258)&lt;&gt;3,"Eingaben ergänzen",IF(OR(B258&lt;0,C258&lt;0,B258&gt;=1,C258&gt;=1,D258&lt;0),"Eingabe prüfen",IF(D258&gt;MOD(C258-B258,1)*1440,"Pause prüfen",MOD(C258-B258,1)*24-D258/60))))</x:f>
      </x:c>
      <x:c r="F258" s="18" t="n">
        <x:f>MONTH(A258)</x:f>
        <x:v>9</x:v>
      </x:c>
      <x:c r="G258" s="10"/>
      <x:c r="H258" s="4"/>
      <x:c r="I258" s="4"/>
      <x:c r="J258" s="4"/>
      <x:c r="K258" s="4"/>
    </x:row>
    <x:row r="259" ht="24" customHeight="1">
      <x:c r="A259" s="17" t="n">
        <x:f>DATE(2027,1,1)+252</x:f>
        <x:v>46640</x:v>
      </x:c>
      <x:c r="B259" s="20"/>
      <x:c r="C259" s="20"/>
      <x:c r="D259" s="10"/>
      <x:c r="E259" s="19" t="str">
        <x:f>IF(COUNTA(B259:D259)=0,"",IF(COUNT(B259:D259)&lt;&gt;3,"Eingaben ergänzen",IF(OR(B259&lt;0,C259&lt;0,B259&gt;=1,C259&gt;=1,D259&lt;0),"Eingabe prüfen",IF(D259&gt;MOD(C259-B259,1)*1440,"Pause prüfen",MOD(C259-B259,1)*24-D259/60))))</x:f>
      </x:c>
      <x:c r="F259" s="18" t="n">
        <x:f>MONTH(A259)</x:f>
        <x:v>9</x:v>
      </x:c>
      <x:c r="G259" s="10"/>
      <x:c r="H259" s="4"/>
      <x:c r="I259" s="4"/>
      <x:c r="J259" s="4"/>
      <x:c r="K259" s="4"/>
    </x:row>
    <x:row r="260" ht="24" customHeight="1">
      <x:c r="A260" s="17" t="n">
        <x:f>DATE(2027,1,1)+253</x:f>
        <x:v>46641</x:v>
      </x:c>
      <x:c r="B260" s="20"/>
      <x:c r="C260" s="20"/>
      <x:c r="D260" s="10"/>
      <x:c r="E260" s="19" t="str">
        <x:f>IF(COUNTA(B260:D260)=0,"",IF(COUNT(B260:D260)&lt;&gt;3,"Eingaben ergänzen",IF(OR(B260&lt;0,C260&lt;0,B260&gt;=1,C260&gt;=1,D260&lt;0),"Eingabe prüfen",IF(D260&gt;MOD(C260-B260,1)*1440,"Pause prüfen",MOD(C260-B260,1)*24-D260/60))))</x:f>
      </x:c>
      <x:c r="F260" s="18" t="n">
        <x:f>MONTH(A260)</x:f>
        <x:v>9</x:v>
      </x:c>
      <x:c r="G260" s="10"/>
      <x:c r="H260" s="4"/>
      <x:c r="I260" s="4"/>
      <x:c r="J260" s="4"/>
      <x:c r="K260" s="4"/>
    </x:row>
    <x:row r="261" ht="24" customHeight="1">
      <x:c r="A261" s="17" t="n">
        <x:f>DATE(2027,1,1)+254</x:f>
        <x:v>46642</x:v>
      </x:c>
      <x:c r="B261" s="20"/>
      <x:c r="C261" s="20"/>
      <x:c r="D261" s="10"/>
      <x:c r="E261" s="19" t="str">
        <x:f>IF(COUNTA(B261:D261)=0,"",IF(COUNT(B261:D261)&lt;&gt;3,"Eingaben ergänzen",IF(OR(B261&lt;0,C261&lt;0,B261&gt;=1,C261&gt;=1,D261&lt;0),"Eingabe prüfen",IF(D261&gt;MOD(C261-B261,1)*1440,"Pause prüfen",MOD(C261-B261,1)*24-D261/60))))</x:f>
      </x:c>
      <x:c r="F261" s="18" t="n">
        <x:f>MONTH(A261)</x:f>
        <x:v>9</x:v>
      </x:c>
      <x:c r="G261" s="10"/>
      <x:c r="H261" s="4"/>
      <x:c r="I261" s="4"/>
      <x:c r="J261" s="4"/>
      <x:c r="K261" s="4"/>
    </x:row>
    <x:row r="262" ht="24" customHeight="1">
      <x:c r="A262" s="17" t="n">
        <x:f>DATE(2027,1,1)+255</x:f>
        <x:v>46643</x:v>
      </x:c>
      <x:c r="B262" s="20"/>
      <x:c r="C262" s="20"/>
      <x:c r="D262" s="10"/>
      <x:c r="E262" s="19" t="str">
        <x:f>IF(COUNTA(B262:D262)=0,"",IF(COUNT(B262:D262)&lt;&gt;3,"Eingaben ergänzen",IF(OR(B262&lt;0,C262&lt;0,B262&gt;=1,C262&gt;=1,D262&lt;0),"Eingabe prüfen",IF(D262&gt;MOD(C262-B262,1)*1440,"Pause prüfen",MOD(C262-B262,1)*24-D262/60))))</x:f>
      </x:c>
      <x:c r="F262" s="18" t="n">
        <x:f>MONTH(A262)</x:f>
        <x:v>9</x:v>
      </x:c>
      <x:c r="G262" s="10"/>
      <x:c r="H262" s="4"/>
      <x:c r="I262" s="4"/>
      <x:c r="J262" s="4"/>
      <x:c r="K262" s="4"/>
    </x:row>
    <x:row r="263" ht="24" customHeight="1">
      <x:c r="A263" s="17" t="n">
        <x:f>DATE(2027,1,1)+256</x:f>
        <x:v>46644</x:v>
      </x:c>
      <x:c r="B263" s="20"/>
      <x:c r="C263" s="20"/>
      <x:c r="D263" s="10"/>
      <x:c r="E263" s="19" t="str">
        <x:f>IF(COUNTA(B263:D263)=0,"",IF(COUNT(B263:D263)&lt;&gt;3,"Eingaben ergänzen",IF(OR(B263&lt;0,C263&lt;0,B263&gt;=1,C263&gt;=1,D263&lt;0),"Eingabe prüfen",IF(D263&gt;MOD(C263-B263,1)*1440,"Pause prüfen",MOD(C263-B263,1)*24-D263/60))))</x:f>
      </x:c>
      <x:c r="F263" s="18" t="n">
        <x:f>MONTH(A263)</x:f>
        <x:v>9</x:v>
      </x:c>
      <x:c r="G263" s="10"/>
      <x:c r="H263" s="4"/>
      <x:c r="I263" s="4"/>
      <x:c r="J263" s="4"/>
      <x:c r="K263" s="4"/>
    </x:row>
    <x:row r="264" ht="24" customHeight="1">
      <x:c r="A264" s="17" t="n">
        <x:f>DATE(2027,1,1)+257</x:f>
        <x:v>46645</x:v>
      </x:c>
      <x:c r="B264" s="20"/>
      <x:c r="C264" s="20"/>
      <x:c r="D264" s="10"/>
      <x:c r="E264" s="19" t="str">
        <x:f>IF(COUNTA(B264:D264)=0,"",IF(COUNT(B264:D264)&lt;&gt;3,"Eingaben ergänzen",IF(OR(B264&lt;0,C264&lt;0,B264&gt;=1,C264&gt;=1,D264&lt;0),"Eingabe prüfen",IF(D264&gt;MOD(C264-B264,1)*1440,"Pause prüfen",MOD(C264-B264,1)*24-D264/60))))</x:f>
      </x:c>
      <x:c r="F264" s="18" t="n">
        <x:f>MONTH(A264)</x:f>
        <x:v>9</x:v>
      </x:c>
      <x:c r="G264" s="10"/>
      <x:c r="H264" s="4"/>
      <x:c r="I264" s="4"/>
      <x:c r="J264" s="4"/>
      <x:c r="K264" s="4"/>
    </x:row>
    <x:row r="265" ht="24" customHeight="1">
      <x:c r="A265" s="17" t="n">
        <x:f>DATE(2027,1,1)+258</x:f>
        <x:v>46646</x:v>
      </x:c>
      <x:c r="B265" s="20"/>
      <x:c r="C265" s="20"/>
      <x:c r="D265" s="10"/>
      <x:c r="E265" s="19" t="str">
        <x:f>IF(COUNTA(B265:D265)=0,"",IF(COUNT(B265:D265)&lt;&gt;3,"Eingaben ergänzen",IF(OR(B265&lt;0,C265&lt;0,B265&gt;=1,C265&gt;=1,D265&lt;0),"Eingabe prüfen",IF(D265&gt;MOD(C265-B265,1)*1440,"Pause prüfen",MOD(C265-B265,1)*24-D265/60))))</x:f>
      </x:c>
      <x:c r="F265" s="18" t="n">
        <x:f>MONTH(A265)</x:f>
        <x:v>9</x:v>
      </x:c>
      <x:c r="G265" s="10"/>
      <x:c r="H265" s="4"/>
      <x:c r="I265" s="4"/>
      <x:c r="J265" s="4"/>
      <x:c r="K265" s="4"/>
    </x:row>
    <x:row r="266" ht="24" customHeight="1">
      <x:c r="A266" s="17" t="n">
        <x:f>DATE(2027,1,1)+259</x:f>
        <x:v>46647</x:v>
      </x:c>
      <x:c r="B266" s="20"/>
      <x:c r="C266" s="20"/>
      <x:c r="D266" s="10"/>
      <x:c r="E266" s="19" t="str">
        <x:f>IF(COUNTA(B266:D266)=0,"",IF(COUNT(B266:D266)&lt;&gt;3,"Eingaben ergänzen",IF(OR(B266&lt;0,C266&lt;0,B266&gt;=1,C266&gt;=1,D266&lt;0),"Eingabe prüfen",IF(D266&gt;MOD(C266-B266,1)*1440,"Pause prüfen",MOD(C266-B266,1)*24-D266/60))))</x:f>
      </x:c>
      <x:c r="F266" s="18" t="n">
        <x:f>MONTH(A266)</x:f>
        <x:v>9</x:v>
      </x:c>
      <x:c r="G266" s="10"/>
      <x:c r="H266" s="4"/>
      <x:c r="I266" s="4"/>
      <x:c r="J266" s="4"/>
      <x:c r="K266" s="4"/>
    </x:row>
    <x:row r="267" ht="24" customHeight="1">
      <x:c r="A267" s="17" t="n">
        <x:f>DATE(2027,1,1)+260</x:f>
        <x:v>46648</x:v>
      </x:c>
      <x:c r="B267" s="20"/>
      <x:c r="C267" s="20"/>
      <x:c r="D267" s="10"/>
      <x:c r="E267" s="19" t="str">
        <x:f>IF(COUNTA(B267:D267)=0,"",IF(COUNT(B267:D267)&lt;&gt;3,"Eingaben ergänzen",IF(OR(B267&lt;0,C267&lt;0,B267&gt;=1,C267&gt;=1,D267&lt;0),"Eingabe prüfen",IF(D267&gt;MOD(C267-B267,1)*1440,"Pause prüfen",MOD(C267-B267,1)*24-D267/60))))</x:f>
      </x:c>
      <x:c r="F267" s="18" t="n">
        <x:f>MONTH(A267)</x:f>
        <x:v>9</x:v>
      </x:c>
      <x:c r="G267" s="10"/>
      <x:c r="H267" s="4"/>
      <x:c r="I267" s="4"/>
      <x:c r="J267" s="4"/>
      <x:c r="K267" s="4"/>
    </x:row>
    <x:row r="268" ht="24" customHeight="1">
      <x:c r="A268" s="17" t="n">
        <x:f>DATE(2027,1,1)+261</x:f>
        <x:v>46649</x:v>
      </x:c>
      <x:c r="B268" s="20"/>
      <x:c r="C268" s="20"/>
      <x:c r="D268" s="10"/>
      <x:c r="E268" s="19" t="str">
        <x:f>IF(COUNTA(B268:D268)=0,"",IF(COUNT(B268:D268)&lt;&gt;3,"Eingaben ergänzen",IF(OR(B268&lt;0,C268&lt;0,B268&gt;=1,C268&gt;=1,D268&lt;0),"Eingabe prüfen",IF(D268&gt;MOD(C268-B268,1)*1440,"Pause prüfen",MOD(C268-B268,1)*24-D268/60))))</x:f>
      </x:c>
      <x:c r="F268" s="18" t="n">
        <x:f>MONTH(A268)</x:f>
        <x:v>9</x:v>
      </x:c>
      <x:c r="G268" s="10"/>
      <x:c r="H268" s="4"/>
      <x:c r="I268" s="4"/>
      <x:c r="J268" s="4"/>
      <x:c r="K268" s="4"/>
    </x:row>
    <x:row r="269" ht="24" customHeight="1">
      <x:c r="A269" s="17" t="n">
        <x:f>DATE(2027,1,1)+262</x:f>
        <x:v>46650</x:v>
      </x:c>
      <x:c r="B269" s="20"/>
      <x:c r="C269" s="20"/>
      <x:c r="D269" s="10"/>
      <x:c r="E269" s="19" t="str">
        <x:f>IF(COUNTA(B269:D269)=0,"",IF(COUNT(B269:D269)&lt;&gt;3,"Eingaben ergänzen",IF(OR(B269&lt;0,C269&lt;0,B269&gt;=1,C269&gt;=1,D269&lt;0),"Eingabe prüfen",IF(D269&gt;MOD(C269-B269,1)*1440,"Pause prüfen",MOD(C269-B269,1)*24-D269/60))))</x:f>
      </x:c>
      <x:c r="F269" s="18" t="n">
        <x:f>MONTH(A269)</x:f>
        <x:v>9</x:v>
      </x:c>
      <x:c r="G269" s="10"/>
      <x:c r="H269" s="4"/>
      <x:c r="I269" s="4"/>
      <x:c r="J269" s="4"/>
      <x:c r="K269" s="4"/>
    </x:row>
    <x:row r="270" ht="24" customHeight="1">
      <x:c r="A270" s="17" t="n">
        <x:f>DATE(2027,1,1)+263</x:f>
        <x:v>46651</x:v>
      </x:c>
      <x:c r="B270" s="20"/>
      <x:c r="C270" s="20"/>
      <x:c r="D270" s="10"/>
      <x:c r="E270" s="19" t="str">
        <x:f>IF(COUNTA(B270:D270)=0,"",IF(COUNT(B270:D270)&lt;&gt;3,"Eingaben ergänzen",IF(OR(B270&lt;0,C270&lt;0,B270&gt;=1,C270&gt;=1,D270&lt;0),"Eingabe prüfen",IF(D270&gt;MOD(C270-B270,1)*1440,"Pause prüfen",MOD(C270-B270,1)*24-D270/60))))</x:f>
      </x:c>
      <x:c r="F270" s="18" t="n">
        <x:f>MONTH(A270)</x:f>
        <x:v>9</x:v>
      </x:c>
      <x:c r="G270" s="10"/>
      <x:c r="H270" s="4"/>
      <x:c r="I270" s="4"/>
      <x:c r="J270" s="4"/>
      <x:c r="K270" s="4"/>
    </x:row>
    <x:row r="271" ht="24" customHeight="1">
      <x:c r="A271" s="17" t="n">
        <x:f>DATE(2027,1,1)+264</x:f>
        <x:v>46652</x:v>
      </x:c>
      <x:c r="B271" s="20"/>
      <x:c r="C271" s="20"/>
      <x:c r="D271" s="10"/>
      <x:c r="E271" s="19" t="str">
        <x:f>IF(COUNTA(B271:D271)=0,"",IF(COUNT(B271:D271)&lt;&gt;3,"Eingaben ergänzen",IF(OR(B271&lt;0,C271&lt;0,B271&gt;=1,C271&gt;=1,D271&lt;0),"Eingabe prüfen",IF(D271&gt;MOD(C271-B271,1)*1440,"Pause prüfen",MOD(C271-B271,1)*24-D271/60))))</x:f>
      </x:c>
      <x:c r="F271" s="18" t="n">
        <x:f>MONTH(A271)</x:f>
        <x:v>9</x:v>
      </x:c>
      <x:c r="G271" s="10"/>
      <x:c r="H271" s="4"/>
      <x:c r="I271" s="4"/>
      <x:c r="J271" s="4"/>
      <x:c r="K271" s="4"/>
    </x:row>
    <x:row r="272" ht="24" customHeight="1">
      <x:c r="A272" s="17" t="n">
        <x:f>DATE(2027,1,1)+265</x:f>
        <x:v>46653</x:v>
      </x:c>
      <x:c r="B272" s="20"/>
      <x:c r="C272" s="20"/>
      <x:c r="D272" s="10"/>
      <x:c r="E272" s="19" t="str">
        <x:f>IF(COUNTA(B272:D272)=0,"",IF(COUNT(B272:D272)&lt;&gt;3,"Eingaben ergänzen",IF(OR(B272&lt;0,C272&lt;0,B272&gt;=1,C272&gt;=1,D272&lt;0),"Eingabe prüfen",IF(D272&gt;MOD(C272-B272,1)*1440,"Pause prüfen",MOD(C272-B272,1)*24-D272/60))))</x:f>
      </x:c>
      <x:c r="F272" s="18" t="n">
        <x:f>MONTH(A272)</x:f>
        <x:v>9</x:v>
      </x:c>
      <x:c r="G272" s="10"/>
      <x:c r="H272" s="4"/>
      <x:c r="I272" s="4"/>
      <x:c r="J272" s="4"/>
      <x:c r="K272" s="4"/>
    </x:row>
    <x:row r="273" ht="24" customHeight="1">
      <x:c r="A273" s="17" t="n">
        <x:f>DATE(2027,1,1)+266</x:f>
        <x:v>46654</x:v>
      </x:c>
      <x:c r="B273" s="20"/>
      <x:c r="C273" s="20"/>
      <x:c r="D273" s="10"/>
      <x:c r="E273" s="19" t="str">
        <x:f>IF(COUNTA(B273:D273)=0,"",IF(COUNT(B273:D273)&lt;&gt;3,"Eingaben ergänzen",IF(OR(B273&lt;0,C273&lt;0,B273&gt;=1,C273&gt;=1,D273&lt;0),"Eingabe prüfen",IF(D273&gt;MOD(C273-B273,1)*1440,"Pause prüfen",MOD(C273-B273,1)*24-D273/60))))</x:f>
      </x:c>
      <x:c r="F273" s="18" t="n">
        <x:f>MONTH(A273)</x:f>
        <x:v>9</x:v>
      </x:c>
      <x:c r="G273" s="10"/>
      <x:c r="H273" s="4"/>
      <x:c r="I273" s="4"/>
      <x:c r="J273" s="4"/>
      <x:c r="K273" s="4"/>
    </x:row>
    <x:row r="274" ht="24" customHeight="1">
      <x:c r="A274" s="17" t="n">
        <x:f>DATE(2027,1,1)+267</x:f>
        <x:v>46655</x:v>
      </x:c>
      <x:c r="B274" s="20"/>
      <x:c r="C274" s="20"/>
      <x:c r="D274" s="10"/>
      <x:c r="E274" s="19" t="str">
        <x:f>IF(COUNTA(B274:D274)=0,"",IF(COUNT(B274:D274)&lt;&gt;3,"Eingaben ergänzen",IF(OR(B274&lt;0,C274&lt;0,B274&gt;=1,C274&gt;=1,D274&lt;0),"Eingabe prüfen",IF(D274&gt;MOD(C274-B274,1)*1440,"Pause prüfen",MOD(C274-B274,1)*24-D274/60))))</x:f>
      </x:c>
      <x:c r="F274" s="18" t="n">
        <x:f>MONTH(A274)</x:f>
        <x:v>9</x:v>
      </x:c>
      <x:c r="G274" s="10"/>
      <x:c r="H274" s="4"/>
      <x:c r="I274" s="4"/>
      <x:c r="J274" s="4"/>
      <x:c r="K274" s="4"/>
    </x:row>
    <x:row r="275" ht="24" customHeight="1">
      <x:c r="A275" s="17" t="n">
        <x:f>DATE(2027,1,1)+268</x:f>
        <x:v>46656</x:v>
      </x:c>
      <x:c r="B275" s="20"/>
      <x:c r="C275" s="20"/>
      <x:c r="D275" s="10"/>
      <x:c r="E275" s="19" t="str">
        <x:f>IF(COUNTA(B275:D275)=0,"",IF(COUNT(B275:D275)&lt;&gt;3,"Eingaben ergänzen",IF(OR(B275&lt;0,C275&lt;0,B275&gt;=1,C275&gt;=1,D275&lt;0),"Eingabe prüfen",IF(D275&gt;MOD(C275-B275,1)*1440,"Pause prüfen",MOD(C275-B275,1)*24-D275/60))))</x:f>
      </x:c>
      <x:c r="F275" s="18" t="n">
        <x:f>MONTH(A275)</x:f>
        <x:v>9</x:v>
      </x:c>
      <x:c r="G275" s="10"/>
      <x:c r="H275" s="4"/>
      <x:c r="I275" s="4"/>
      <x:c r="J275" s="4"/>
      <x:c r="K275" s="4"/>
    </x:row>
    <x:row r="276" ht="24" customHeight="1">
      <x:c r="A276" s="17" t="n">
        <x:f>DATE(2027,1,1)+269</x:f>
        <x:v>46657</x:v>
      </x:c>
      <x:c r="B276" s="20"/>
      <x:c r="C276" s="20"/>
      <x:c r="D276" s="10"/>
      <x:c r="E276" s="19" t="str">
        <x:f>IF(COUNTA(B276:D276)=0,"",IF(COUNT(B276:D276)&lt;&gt;3,"Eingaben ergänzen",IF(OR(B276&lt;0,C276&lt;0,B276&gt;=1,C276&gt;=1,D276&lt;0),"Eingabe prüfen",IF(D276&gt;MOD(C276-B276,1)*1440,"Pause prüfen",MOD(C276-B276,1)*24-D276/60))))</x:f>
      </x:c>
      <x:c r="F276" s="18" t="n">
        <x:f>MONTH(A276)</x:f>
        <x:v>9</x:v>
      </x:c>
      <x:c r="G276" s="10"/>
      <x:c r="H276" s="4"/>
      <x:c r="I276" s="4"/>
      <x:c r="J276" s="4"/>
      <x:c r="K276" s="4"/>
    </x:row>
    <x:row r="277" ht="24" customHeight="1">
      <x:c r="A277" s="17" t="n">
        <x:f>DATE(2027,1,1)+270</x:f>
        <x:v>46658</x:v>
      </x:c>
      <x:c r="B277" s="20"/>
      <x:c r="C277" s="20"/>
      <x:c r="D277" s="10"/>
      <x:c r="E277" s="19" t="str">
        <x:f>IF(COUNTA(B277:D277)=0,"",IF(COUNT(B277:D277)&lt;&gt;3,"Eingaben ergänzen",IF(OR(B277&lt;0,C277&lt;0,B277&gt;=1,C277&gt;=1,D277&lt;0),"Eingabe prüfen",IF(D277&gt;MOD(C277-B277,1)*1440,"Pause prüfen",MOD(C277-B277,1)*24-D277/60))))</x:f>
      </x:c>
      <x:c r="F277" s="18" t="n">
        <x:f>MONTH(A277)</x:f>
        <x:v>9</x:v>
      </x:c>
      <x:c r="G277" s="10"/>
      <x:c r="H277" s="4"/>
      <x:c r="I277" s="4"/>
      <x:c r="J277" s="4"/>
      <x:c r="K277" s="4"/>
    </x:row>
    <x:row r="278" ht="24" customHeight="1">
      <x:c r="A278" s="17" t="n">
        <x:f>DATE(2027,1,1)+271</x:f>
        <x:v>46659</x:v>
      </x:c>
      <x:c r="B278" s="20"/>
      <x:c r="C278" s="20"/>
      <x:c r="D278" s="10"/>
      <x:c r="E278" s="19" t="str">
        <x:f>IF(COUNTA(B278:D278)=0,"",IF(COUNT(B278:D278)&lt;&gt;3,"Eingaben ergänzen",IF(OR(B278&lt;0,C278&lt;0,B278&gt;=1,C278&gt;=1,D278&lt;0),"Eingabe prüfen",IF(D278&gt;MOD(C278-B278,1)*1440,"Pause prüfen",MOD(C278-B278,1)*24-D278/60))))</x:f>
      </x:c>
      <x:c r="F278" s="18" t="n">
        <x:f>MONTH(A278)</x:f>
        <x:v>9</x:v>
      </x:c>
      <x:c r="G278" s="10"/>
      <x:c r="H278" s="4"/>
      <x:c r="I278" s="4"/>
      <x:c r="J278" s="4"/>
      <x:c r="K278" s="4"/>
    </x:row>
    <x:row r="279" ht="24" customHeight="1">
      <x:c r="A279" s="17" t="n">
        <x:f>DATE(2027,1,1)+272</x:f>
        <x:v>46660</x:v>
      </x:c>
      <x:c r="B279" s="20"/>
      <x:c r="C279" s="20"/>
      <x:c r="D279" s="10"/>
      <x:c r="E279" s="19" t="str">
        <x:f>IF(COUNTA(B279:D279)=0,"",IF(COUNT(B279:D279)&lt;&gt;3,"Eingaben ergänzen",IF(OR(B279&lt;0,C279&lt;0,B279&gt;=1,C279&gt;=1,D279&lt;0),"Eingabe prüfen",IF(D279&gt;MOD(C279-B279,1)*1440,"Pause prüfen",MOD(C279-B279,1)*24-D279/60))))</x:f>
      </x:c>
      <x:c r="F279" s="18" t="n">
        <x:f>MONTH(A279)</x:f>
        <x:v>9</x:v>
      </x:c>
      <x:c r="G279" s="10"/>
      <x:c r="H279" s="4"/>
      <x:c r="I279" s="4"/>
      <x:c r="J279" s="4"/>
      <x:c r="K279" s="4"/>
    </x:row>
    <x:row r="280" ht="24" customHeight="1">
      <x:c r="A280" s="17" t="n">
        <x:f>DATE(2027,1,1)+273</x:f>
        <x:v>46661</x:v>
      </x:c>
      <x:c r="B280" s="20"/>
      <x:c r="C280" s="20"/>
      <x:c r="D280" s="10"/>
      <x:c r="E280" s="19" t="str">
        <x:f>IF(COUNTA(B280:D280)=0,"",IF(COUNT(B280:D280)&lt;&gt;3,"Eingaben ergänzen",IF(OR(B280&lt;0,C280&lt;0,B280&gt;=1,C280&gt;=1,D280&lt;0),"Eingabe prüfen",IF(D280&gt;MOD(C280-B280,1)*1440,"Pause prüfen",MOD(C280-B280,1)*24-D280/60))))</x:f>
      </x:c>
      <x:c r="F280" s="18" t="n">
        <x:f>MONTH(A280)</x:f>
        <x:v>10</x:v>
      </x:c>
      <x:c r="G280" s="10"/>
      <x:c r="H280" s="4"/>
      <x:c r="I280" s="4"/>
      <x:c r="J280" s="4"/>
      <x:c r="K280" s="4"/>
    </x:row>
    <x:row r="281" ht="24" customHeight="1">
      <x:c r="A281" s="17" t="n">
        <x:f>DATE(2027,1,1)+274</x:f>
        <x:v>46662</x:v>
      </x:c>
      <x:c r="B281" s="20"/>
      <x:c r="C281" s="20"/>
      <x:c r="D281" s="10"/>
      <x:c r="E281" s="19" t="str">
        <x:f>IF(COUNTA(B281:D281)=0,"",IF(COUNT(B281:D281)&lt;&gt;3,"Eingaben ergänzen",IF(OR(B281&lt;0,C281&lt;0,B281&gt;=1,C281&gt;=1,D281&lt;0),"Eingabe prüfen",IF(D281&gt;MOD(C281-B281,1)*1440,"Pause prüfen",MOD(C281-B281,1)*24-D281/60))))</x:f>
      </x:c>
      <x:c r="F281" s="18" t="n">
        <x:f>MONTH(A281)</x:f>
        <x:v>10</x:v>
      </x:c>
      <x:c r="G281" s="10"/>
      <x:c r="H281" s="4"/>
      <x:c r="I281" s="4"/>
      <x:c r="J281" s="4"/>
      <x:c r="K281" s="4"/>
    </x:row>
    <x:row r="282" ht="24" customHeight="1">
      <x:c r="A282" s="17" t="n">
        <x:f>DATE(2027,1,1)+275</x:f>
        <x:v>46663</x:v>
      </x:c>
      <x:c r="B282" s="20"/>
      <x:c r="C282" s="20"/>
      <x:c r="D282" s="10"/>
      <x:c r="E282" s="19" t="str">
        <x:f>IF(COUNTA(B282:D282)=0,"",IF(COUNT(B282:D282)&lt;&gt;3,"Eingaben ergänzen",IF(OR(B282&lt;0,C282&lt;0,B282&gt;=1,C282&gt;=1,D282&lt;0),"Eingabe prüfen",IF(D282&gt;MOD(C282-B282,1)*1440,"Pause prüfen",MOD(C282-B282,1)*24-D282/60))))</x:f>
      </x:c>
      <x:c r="F282" s="18" t="n">
        <x:f>MONTH(A282)</x:f>
        <x:v>10</x:v>
      </x:c>
      <x:c r="G282" s="10"/>
      <x:c r="H282" s="4"/>
      <x:c r="I282" s="4"/>
      <x:c r="J282" s="4"/>
      <x:c r="K282" s="4"/>
    </x:row>
    <x:row r="283" ht="24" customHeight="1">
      <x:c r="A283" s="17" t="n">
        <x:f>DATE(2027,1,1)+276</x:f>
        <x:v>46664</x:v>
      </x:c>
      <x:c r="B283" s="20"/>
      <x:c r="C283" s="20"/>
      <x:c r="D283" s="10"/>
      <x:c r="E283" s="19" t="str">
        <x:f>IF(COUNTA(B283:D283)=0,"",IF(COUNT(B283:D283)&lt;&gt;3,"Eingaben ergänzen",IF(OR(B283&lt;0,C283&lt;0,B283&gt;=1,C283&gt;=1,D283&lt;0),"Eingabe prüfen",IF(D283&gt;MOD(C283-B283,1)*1440,"Pause prüfen",MOD(C283-B283,1)*24-D283/60))))</x:f>
      </x:c>
      <x:c r="F283" s="18" t="n">
        <x:f>MONTH(A283)</x:f>
        <x:v>10</x:v>
      </x:c>
      <x:c r="G283" s="10"/>
      <x:c r="H283" s="4"/>
      <x:c r="I283" s="4"/>
      <x:c r="J283" s="4"/>
      <x:c r="K283" s="4"/>
    </x:row>
    <x:row r="284" ht="24" customHeight="1">
      <x:c r="A284" s="17" t="n">
        <x:f>DATE(2027,1,1)+277</x:f>
        <x:v>46665</x:v>
      </x:c>
      <x:c r="B284" s="20"/>
      <x:c r="C284" s="20"/>
      <x:c r="D284" s="10"/>
      <x:c r="E284" s="19" t="str">
        <x:f>IF(COUNTA(B284:D284)=0,"",IF(COUNT(B284:D284)&lt;&gt;3,"Eingaben ergänzen",IF(OR(B284&lt;0,C284&lt;0,B284&gt;=1,C284&gt;=1,D284&lt;0),"Eingabe prüfen",IF(D284&gt;MOD(C284-B284,1)*1440,"Pause prüfen",MOD(C284-B284,1)*24-D284/60))))</x:f>
      </x:c>
      <x:c r="F284" s="18" t="n">
        <x:f>MONTH(A284)</x:f>
        <x:v>10</x:v>
      </x:c>
      <x:c r="G284" s="10"/>
      <x:c r="H284" s="4"/>
      <x:c r="I284" s="4"/>
      <x:c r="J284" s="4"/>
      <x:c r="K284" s="4"/>
    </x:row>
    <x:row r="285" ht="24" customHeight="1">
      <x:c r="A285" s="17" t="n">
        <x:f>DATE(2027,1,1)+278</x:f>
        <x:v>46666</x:v>
      </x:c>
      <x:c r="B285" s="20"/>
      <x:c r="C285" s="20"/>
      <x:c r="D285" s="10"/>
      <x:c r="E285" s="19" t="str">
        <x:f>IF(COUNTA(B285:D285)=0,"",IF(COUNT(B285:D285)&lt;&gt;3,"Eingaben ergänzen",IF(OR(B285&lt;0,C285&lt;0,B285&gt;=1,C285&gt;=1,D285&lt;0),"Eingabe prüfen",IF(D285&gt;MOD(C285-B285,1)*1440,"Pause prüfen",MOD(C285-B285,1)*24-D285/60))))</x:f>
      </x:c>
      <x:c r="F285" s="18" t="n">
        <x:f>MONTH(A285)</x:f>
        <x:v>10</x:v>
      </x:c>
      <x:c r="G285" s="10"/>
      <x:c r="H285" s="4"/>
      <x:c r="I285" s="4"/>
      <x:c r="J285" s="4"/>
      <x:c r="K285" s="4"/>
    </x:row>
    <x:row r="286" ht="24" customHeight="1">
      <x:c r="A286" s="17" t="n">
        <x:f>DATE(2027,1,1)+279</x:f>
        <x:v>46667</x:v>
      </x:c>
      <x:c r="B286" s="20"/>
      <x:c r="C286" s="20"/>
      <x:c r="D286" s="10"/>
      <x:c r="E286" s="19" t="str">
        <x:f>IF(COUNTA(B286:D286)=0,"",IF(COUNT(B286:D286)&lt;&gt;3,"Eingaben ergänzen",IF(OR(B286&lt;0,C286&lt;0,B286&gt;=1,C286&gt;=1,D286&lt;0),"Eingabe prüfen",IF(D286&gt;MOD(C286-B286,1)*1440,"Pause prüfen",MOD(C286-B286,1)*24-D286/60))))</x:f>
      </x:c>
      <x:c r="F286" s="18" t="n">
        <x:f>MONTH(A286)</x:f>
        <x:v>10</x:v>
      </x:c>
      <x:c r="G286" s="10"/>
      <x:c r="H286" s="4"/>
      <x:c r="I286" s="4"/>
      <x:c r="J286" s="4"/>
      <x:c r="K286" s="4"/>
    </x:row>
    <x:row r="287" ht="24" customHeight="1">
      <x:c r="A287" s="17" t="n">
        <x:f>DATE(2027,1,1)+280</x:f>
        <x:v>46668</x:v>
      </x:c>
      <x:c r="B287" s="20"/>
      <x:c r="C287" s="20"/>
      <x:c r="D287" s="10"/>
      <x:c r="E287" s="19" t="str">
        <x:f>IF(COUNTA(B287:D287)=0,"",IF(COUNT(B287:D287)&lt;&gt;3,"Eingaben ergänzen",IF(OR(B287&lt;0,C287&lt;0,B287&gt;=1,C287&gt;=1,D287&lt;0),"Eingabe prüfen",IF(D287&gt;MOD(C287-B287,1)*1440,"Pause prüfen",MOD(C287-B287,1)*24-D287/60))))</x:f>
      </x:c>
      <x:c r="F287" s="18" t="n">
        <x:f>MONTH(A287)</x:f>
        <x:v>10</x:v>
      </x:c>
      <x:c r="G287" s="10"/>
      <x:c r="H287" s="4"/>
      <x:c r="I287" s="4"/>
      <x:c r="J287" s="4"/>
      <x:c r="K287" s="4"/>
    </x:row>
    <x:row r="288" ht="24" customHeight="1">
      <x:c r="A288" s="17" t="n">
        <x:f>DATE(2027,1,1)+281</x:f>
        <x:v>46669</x:v>
      </x:c>
      <x:c r="B288" s="20"/>
      <x:c r="C288" s="20"/>
      <x:c r="D288" s="10"/>
      <x:c r="E288" s="19" t="str">
        <x:f>IF(COUNTA(B288:D288)=0,"",IF(COUNT(B288:D288)&lt;&gt;3,"Eingaben ergänzen",IF(OR(B288&lt;0,C288&lt;0,B288&gt;=1,C288&gt;=1,D288&lt;0),"Eingabe prüfen",IF(D288&gt;MOD(C288-B288,1)*1440,"Pause prüfen",MOD(C288-B288,1)*24-D288/60))))</x:f>
      </x:c>
      <x:c r="F288" s="18" t="n">
        <x:f>MONTH(A288)</x:f>
        <x:v>10</x:v>
      </x:c>
      <x:c r="G288" s="10"/>
      <x:c r="H288" s="4"/>
      <x:c r="I288" s="4"/>
      <x:c r="J288" s="4"/>
      <x:c r="K288" s="4"/>
    </x:row>
    <x:row r="289" ht="24" customHeight="1">
      <x:c r="A289" s="17" t="n">
        <x:f>DATE(2027,1,1)+282</x:f>
        <x:v>46670</x:v>
      </x:c>
      <x:c r="B289" s="20"/>
      <x:c r="C289" s="20"/>
      <x:c r="D289" s="10"/>
      <x:c r="E289" s="19" t="str">
        <x:f>IF(COUNTA(B289:D289)=0,"",IF(COUNT(B289:D289)&lt;&gt;3,"Eingaben ergänzen",IF(OR(B289&lt;0,C289&lt;0,B289&gt;=1,C289&gt;=1,D289&lt;0),"Eingabe prüfen",IF(D289&gt;MOD(C289-B289,1)*1440,"Pause prüfen",MOD(C289-B289,1)*24-D289/60))))</x:f>
      </x:c>
      <x:c r="F289" s="18" t="n">
        <x:f>MONTH(A289)</x:f>
        <x:v>10</x:v>
      </x:c>
      <x:c r="G289" s="10"/>
      <x:c r="H289" s="4"/>
      <x:c r="I289" s="4"/>
      <x:c r="J289" s="4"/>
      <x:c r="K289" s="4"/>
    </x:row>
    <x:row r="290" ht="24" customHeight="1">
      <x:c r="A290" s="17" t="n">
        <x:f>DATE(2027,1,1)+283</x:f>
        <x:v>46671</x:v>
      </x:c>
      <x:c r="B290" s="20"/>
      <x:c r="C290" s="20"/>
      <x:c r="D290" s="10"/>
      <x:c r="E290" s="19" t="str">
        <x:f>IF(COUNTA(B290:D290)=0,"",IF(COUNT(B290:D290)&lt;&gt;3,"Eingaben ergänzen",IF(OR(B290&lt;0,C290&lt;0,B290&gt;=1,C290&gt;=1,D290&lt;0),"Eingabe prüfen",IF(D290&gt;MOD(C290-B290,1)*1440,"Pause prüfen",MOD(C290-B290,1)*24-D290/60))))</x:f>
      </x:c>
      <x:c r="F290" s="18" t="n">
        <x:f>MONTH(A290)</x:f>
        <x:v>10</x:v>
      </x:c>
      <x:c r="G290" s="10"/>
      <x:c r="H290" s="4"/>
      <x:c r="I290" s="4"/>
      <x:c r="J290" s="4"/>
      <x:c r="K290" s="4"/>
    </x:row>
    <x:row r="291" ht="24" customHeight="1">
      <x:c r="A291" s="17" t="n">
        <x:f>DATE(2027,1,1)+284</x:f>
        <x:v>46672</x:v>
      </x:c>
      <x:c r="B291" s="20"/>
      <x:c r="C291" s="20"/>
      <x:c r="D291" s="10"/>
      <x:c r="E291" s="19" t="str">
        <x:f>IF(COUNTA(B291:D291)=0,"",IF(COUNT(B291:D291)&lt;&gt;3,"Eingaben ergänzen",IF(OR(B291&lt;0,C291&lt;0,B291&gt;=1,C291&gt;=1,D291&lt;0),"Eingabe prüfen",IF(D291&gt;MOD(C291-B291,1)*1440,"Pause prüfen",MOD(C291-B291,1)*24-D291/60))))</x:f>
      </x:c>
      <x:c r="F291" s="18" t="n">
        <x:f>MONTH(A291)</x:f>
        <x:v>10</x:v>
      </x:c>
      <x:c r="G291" s="10"/>
      <x:c r="H291" s="4"/>
      <x:c r="I291" s="4"/>
      <x:c r="J291" s="4"/>
      <x:c r="K291" s="4"/>
    </x:row>
    <x:row r="292" ht="24" customHeight="1">
      <x:c r="A292" s="17" t="n">
        <x:f>DATE(2027,1,1)+285</x:f>
        <x:v>46673</x:v>
      </x:c>
      <x:c r="B292" s="20"/>
      <x:c r="C292" s="20"/>
      <x:c r="D292" s="10"/>
      <x:c r="E292" s="19" t="str">
        <x:f>IF(COUNTA(B292:D292)=0,"",IF(COUNT(B292:D292)&lt;&gt;3,"Eingaben ergänzen",IF(OR(B292&lt;0,C292&lt;0,B292&gt;=1,C292&gt;=1,D292&lt;0),"Eingabe prüfen",IF(D292&gt;MOD(C292-B292,1)*1440,"Pause prüfen",MOD(C292-B292,1)*24-D292/60))))</x:f>
      </x:c>
      <x:c r="F292" s="18" t="n">
        <x:f>MONTH(A292)</x:f>
        <x:v>10</x:v>
      </x:c>
      <x:c r="G292" s="10"/>
      <x:c r="H292" s="4"/>
      <x:c r="I292" s="4"/>
      <x:c r="J292" s="4"/>
      <x:c r="K292" s="4"/>
    </x:row>
    <x:row r="293" ht="24" customHeight="1">
      <x:c r="A293" s="17" t="n">
        <x:f>DATE(2027,1,1)+286</x:f>
        <x:v>46674</x:v>
      </x:c>
      <x:c r="B293" s="20"/>
      <x:c r="C293" s="20"/>
      <x:c r="D293" s="10"/>
      <x:c r="E293" s="19" t="str">
        <x:f>IF(COUNTA(B293:D293)=0,"",IF(COUNT(B293:D293)&lt;&gt;3,"Eingaben ergänzen",IF(OR(B293&lt;0,C293&lt;0,B293&gt;=1,C293&gt;=1,D293&lt;0),"Eingabe prüfen",IF(D293&gt;MOD(C293-B293,1)*1440,"Pause prüfen",MOD(C293-B293,1)*24-D293/60))))</x:f>
      </x:c>
      <x:c r="F293" s="18" t="n">
        <x:f>MONTH(A293)</x:f>
        <x:v>10</x:v>
      </x:c>
      <x:c r="G293" s="10"/>
      <x:c r="H293" s="4"/>
      <x:c r="I293" s="4"/>
      <x:c r="J293" s="4"/>
      <x:c r="K293" s="4"/>
    </x:row>
    <x:row r="294" ht="24" customHeight="1">
      <x:c r="A294" s="17" t="n">
        <x:f>DATE(2027,1,1)+287</x:f>
        <x:v>46675</x:v>
      </x:c>
      <x:c r="B294" s="20"/>
      <x:c r="C294" s="20"/>
      <x:c r="D294" s="10"/>
      <x:c r="E294" s="19" t="str">
        <x:f>IF(COUNTA(B294:D294)=0,"",IF(COUNT(B294:D294)&lt;&gt;3,"Eingaben ergänzen",IF(OR(B294&lt;0,C294&lt;0,B294&gt;=1,C294&gt;=1,D294&lt;0),"Eingabe prüfen",IF(D294&gt;MOD(C294-B294,1)*1440,"Pause prüfen",MOD(C294-B294,1)*24-D294/60))))</x:f>
      </x:c>
      <x:c r="F294" s="18" t="n">
        <x:f>MONTH(A294)</x:f>
        <x:v>10</x:v>
      </x:c>
      <x:c r="G294" s="10"/>
      <x:c r="H294" s="4"/>
      <x:c r="I294" s="4"/>
      <x:c r="J294" s="4"/>
      <x:c r="K294" s="4"/>
    </x:row>
    <x:row r="295" ht="24" customHeight="1">
      <x:c r="A295" s="17" t="n">
        <x:f>DATE(2027,1,1)+288</x:f>
        <x:v>46676</x:v>
      </x:c>
      <x:c r="B295" s="20"/>
      <x:c r="C295" s="20"/>
      <x:c r="D295" s="10"/>
      <x:c r="E295" s="19" t="str">
        <x:f>IF(COUNTA(B295:D295)=0,"",IF(COUNT(B295:D295)&lt;&gt;3,"Eingaben ergänzen",IF(OR(B295&lt;0,C295&lt;0,B295&gt;=1,C295&gt;=1,D295&lt;0),"Eingabe prüfen",IF(D295&gt;MOD(C295-B295,1)*1440,"Pause prüfen",MOD(C295-B295,1)*24-D295/60))))</x:f>
      </x:c>
      <x:c r="F295" s="18" t="n">
        <x:f>MONTH(A295)</x:f>
        <x:v>10</x:v>
      </x:c>
      <x:c r="G295" s="10"/>
      <x:c r="H295" s="4"/>
      <x:c r="I295" s="4"/>
      <x:c r="J295" s="4"/>
      <x:c r="K295" s="4"/>
    </x:row>
    <x:row r="296" ht="24" customHeight="1">
      <x:c r="A296" s="17" t="n">
        <x:f>DATE(2027,1,1)+289</x:f>
        <x:v>46677</x:v>
      </x:c>
      <x:c r="B296" s="20"/>
      <x:c r="C296" s="20"/>
      <x:c r="D296" s="10"/>
      <x:c r="E296" s="19" t="str">
        <x:f>IF(COUNTA(B296:D296)=0,"",IF(COUNT(B296:D296)&lt;&gt;3,"Eingaben ergänzen",IF(OR(B296&lt;0,C296&lt;0,B296&gt;=1,C296&gt;=1,D296&lt;0),"Eingabe prüfen",IF(D296&gt;MOD(C296-B296,1)*1440,"Pause prüfen",MOD(C296-B296,1)*24-D296/60))))</x:f>
      </x:c>
      <x:c r="F296" s="18" t="n">
        <x:f>MONTH(A296)</x:f>
        <x:v>10</x:v>
      </x:c>
      <x:c r="G296" s="10"/>
      <x:c r="H296" s="4"/>
      <x:c r="I296" s="4"/>
      <x:c r="J296" s="4"/>
      <x:c r="K296" s="4"/>
    </x:row>
    <x:row r="297" ht="24" customHeight="1">
      <x:c r="A297" s="17" t="n">
        <x:f>DATE(2027,1,1)+290</x:f>
        <x:v>46678</x:v>
      </x:c>
      <x:c r="B297" s="20"/>
      <x:c r="C297" s="20"/>
      <x:c r="D297" s="10"/>
      <x:c r="E297" s="19" t="str">
        <x:f>IF(COUNTA(B297:D297)=0,"",IF(COUNT(B297:D297)&lt;&gt;3,"Eingaben ergänzen",IF(OR(B297&lt;0,C297&lt;0,B297&gt;=1,C297&gt;=1,D297&lt;0),"Eingabe prüfen",IF(D297&gt;MOD(C297-B297,1)*1440,"Pause prüfen",MOD(C297-B297,1)*24-D297/60))))</x:f>
      </x:c>
      <x:c r="F297" s="18" t="n">
        <x:f>MONTH(A297)</x:f>
        <x:v>10</x:v>
      </x:c>
      <x:c r="G297" s="10"/>
      <x:c r="H297" s="4"/>
      <x:c r="I297" s="4"/>
      <x:c r="J297" s="4"/>
      <x:c r="K297" s="4"/>
    </x:row>
    <x:row r="298" ht="24" customHeight="1">
      <x:c r="A298" s="17" t="n">
        <x:f>DATE(2027,1,1)+291</x:f>
        <x:v>46679</x:v>
      </x:c>
      <x:c r="B298" s="20"/>
      <x:c r="C298" s="20"/>
      <x:c r="D298" s="10"/>
      <x:c r="E298" s="19" t="str">
        <x:f>IF(COUNTA(B298:D298)=0,"",IF(COUNT(B298:D298)&lt;&gt;3,"Eingaben ergänzen",IF(OR(B298&lt;0,C298&lt;0,B298&gt;=1,C298&gt;=1,D298&lt;0),"Eingabe prüfen",IF(D298&gt;MOD(C298-B298,1)*1440,"Pause prüfen",MOD(C298-B298,1)*24-D298/60))))</x:f>
      </x:c>
      <x:c r="F298" s="18" t="n">
        <x:f>MONTH(A298)</x:f>
        <x:v>10</x:v>
      </x:c>
      <x:c r="G298" s="10"/>
      <x:c r="H298" s="4"/>
      <x:c r="I298" s="4"/>
      <x:c r="J298" s="4"/>
      <x:c r="K298" s="4"/>
    </x:row>
    <x:row r="299" ht="24" customHeight="1">
      <x:c r="A299" s="17" t="n">
        <x:f>DATE(2027,1,1)+292</x:f>
        <x:v>46680</x:v>
      </x:c>
      <x:c r="B299" s="20"/>
      <x:c r="C299" s="20"/>
      <x:c r="D299" s="10"/>
      <x:c r="E299" s="19" t="str">
        <x:f>IF(COUNTA(B299:D299)=0,"",IF(COUNT(B299:D299)&lt;&gt;3,"Eingaben ergänzen",IF(OR(B299&lt;0,C299&lt;0,B299&gt;=1,C299&gt;=1,D299&lt;0),"Eingabe prüfen",IF(D299&gt;MOD(C299-B299,1)*1440,"Pause prüfen",MOD(C299-B299,1)*24-D299/60))))</x:f>
      </x:c>
      <x:c r="F299" s="18" t="n">
        <x:f>MONTH(A299)</x:f>
        <x:v>10</x:v>
      </x:c>
      <x:c r="G299" s="10"/>
      <x:c r="H299" s="4"/>
      <x:c r="I299" s="4"/>
      <x:c r="J299" s="4"/>
      <x:c r="K299" s="4"/>
    </x:row>
    <x:row r="300" ht="24" customHeight="1">
      <x:c r="A300" s="17" t="n">
        <x:f>DATE(2027,1,1)+293</x:f>
        <x:v>46681</x:v>
      </x:c>
      <x:c r="B300" s="20"/>
      <x:c r="C300" s="20"/>
      <x:c r="D300" s="10"/>
      <x:c r="E300" s="19" t="str">
        <x:f>IF(COUNTA(B300:D300)=0,"",IF(COUNT(B300:D300)&lt;&gt;3,"Eingaben ergänzen",IF(OR(B300&lt;0,C300&lt;0,B300&gt;=1,C300&gt;=1,D300&lt;0),"Eingabe prüfen",IF(D300&gt;MOD(C300-B300,1)*1440,"Pause prüfen",MOD(C300-B300,1)*24-D300/60))))</x:f>
      </x:c>
      <x:c r="F300" s="18" t="n">
        <x:f>MONTH(A300)</x:f>
        <x:v>10</x:v>
      </x:c>
      <x:c r="G300" s="10"/>
      <x:c r="H300" s="4"/>
      <x:c r="I300" s="4"/>
      <x:c r="J300" s="4"/>
      <x:c r="K300" s="4"/>
    </x:row>
    <x:row r="301" ht="24" customHeight="1">
      <x:c r="A301" s="17" t="n">
        <x:f>DATE(2027,1,1)+294</x:f>
        <x:v>46682</x:v>
      </x:c>
      <x:c r="B301" s="20"/>
      <x:c r="C301" s="20"/>
      <x:c r="D301" s="10"/>
      <x:c r="E301" s="19" t="str">
        <x:f>IF(COUNTA(B301:D301)=0,"",IF(COUNT(B301:D301)&lt;&gt;3,"Eingaben ergänzen",IF(OR(B301&lt;0,C301&lt;0,B301&gt;=1,C301&gt;=1,D301&lt;0),"Eingabe prüfen",IF(D301&gt;MOD(C301-B301,1)*1440,"Pause prüfen",MOD(C301-B301,1)*24-D301/60))))</x:f>
      </x:c>
      <x:c r="F301" s="18" t="n">
        <x:f>MONTH(A301)</x:f>
        <x:v>10</x:v>
      </x:c>
      <x:c r="G301" s="10"/>
      <x:c r="H301" s="4"/>
      <x:c r="I301" s="4"/>
      <x:c r="J301" s="4"/>
      <x:c r="K301" s="4"/>
    </x:row>
    <x:row r="302" ht="24" customHeight="1">
      <x:c r="A302" s="17" t="n">
        <x:f>DATE(2027,1,1)+295</x:f>
        <x:v>46683</x:v>
      </x:c>
      <x:c r="B302" s="20"/>
      <x:c r="C302" s="20"/>
      <x:c r="D302" s="10"/>
      <x:c r="E302" s="19" t="str">
        <x:f>IF(COUNTA(B302:D302)=0,"",IF(COUNT(B302:D302)&lt;&gt;3,"Eingaben ergänzen",IF(OR(B302&lt;0,C302&lt;0,B302&gt;=1,C302&gt;=1,D302&lt;0),"Eingabe prüfen",IF(D302&gt;MOD(C302-B302,1)*1440,"Pause prüfen",MOD(C302-B302,1)*24-D302/60))))</x:f>
      </x:c>
      <x:c r="F302" s="18" t="n">
        <x:f>MONTH(A302)</x:f>
        <x:v>10</x:v>
      </x:c>
      <x:c r="G302" s="10"/>
      <x:c r="H302" s="4"/>
      <x:c r="I302" s="4"/>
      <x:c r="J302" s="4"/>
      <x:c r="K302" s="4"/>
    </x:row>
    <x:row r="303" ht="24" customHeight="1">
      <x:c r="A303" s="17" t="n">
        <x:f>DATE(2027,1,1)+296</x:f>
        <x:v>46684</x:v>
      </x:c>
      <x:c r="B303" s="20"/>
      <x:c r="C303" s="20"/>
      <x:c r="D303" s="10"/>
      <x:c r="E303" s="19" t="str">
        <x:f>IF(COUNTA(B303:D303)=0,"",IF(COUNT(B303:D303)&lt;&gt;3,"Eingaben ergänzen",IF(OR(B303&lt;0,C303&lt;0,B303&gt;=1,C303&gt;=1,D303&lt;0),"Eingabe prüfen",IF(D303&gt;MOD(C303-B303,1)*1440,"Pause prüfen",MOD(C303-B303,1)*24-D303/60))))</x:f>
      </x:c>
      <x:c r="F303" s="18" t="n">
        <x:f>MONTH(A303)</x:f>
        <x:v>10</x:v>
      </x:c>
      <x:c r="G303" s="10"/>
      <x:c r="H303" s="4"/>
      <x:c r="I303" s="4"/>
      <x:c r="J303" s="4"/>
      <x:c r="K303" s="4"/>
    </x:row>
    <x:row r="304" ht="24" customHeight="1">
      <x:c r="A304" s="17" t="n">
        <x:f>DATE(2027,1,1)+297</x:f>
        <x:v>46685</x:v>
      </x:c>
      <x:c r="B304" s="20"/>
      <x:c r="C304" s="20"/>
      <x:c r="D304" s="10"/>
      <x:c r="E304" s="19" t="str">
        <x:f>IF(COUNTA(B304:D304)=0,"",IF(COUNT(B304:D304)&lt;&gt;3,"Eingaben ergänzen",IF(OR(B304&lt;0,C304&lt;0,B304&gt;=1,C304&gt;=1,D304&lt;0),"Eingabe prüfen",IF(D304&gt;MOD(C304-B304,1)*1440,"Pause prüfen",MOD(C304-B304,1)*24-D304/60))))</x:f>
      </x:c>
      <x:c r="F304" s="18" t="n">
        <x:f>MONTH(A304)</x:f>
        <x:v>10</x:v>
      </x:c>
      <x:c r="G304" s="10"/>
      <x:c r="H304" s="4"/>
      <x:c r="I304" s="4"/>
      <x:c r="J304" s="4"/>
      <x:c r="K304" s="4"/>
    </x:row>
    <x:row r="305" ht="24" customHeight="1">
      <x:c r="A305" s="17" t="n">
        <x:f>DATE(2027,1,1)+298</x:f>
        <x:v>46686</x:v>
      </x:c>
      <x:c r="B305" s="20"/>
      <x:c r="C305" s="20"/>
      <x:c r="D305" s="10"/>
      <x:c r="E305" s="19" t="str">
        <x:f>IF(COUNTA(B305:D305)=0,"",IF(COUNT(B305:D305)&lt;&gt;3,"Eingaben ergänzen",IF(OR(B305&lt;0,C305&lt;0,B305&gt;=1,C305&gt;=1,D305&lt;0),"Eingabe prüfen",IF(D305&gt;MOD(C305-B305,1)*1440,"Pause prüfen",MOD(C305-B305,1)*24-D305/60))))</x:f>
      </x:c>
      <x:c r="F305" s="18" t="n">
        <x:f>MONTH(A305)</x:f>
        <x:v>10</x:v>
      </x:c>
      <x:c r="G305" s="10"/>
      <x:c r="H305" s="4"/>
      <x:c r="I305" s="4"/>
      <x:c r="J305" s="4"/>
      <x:c r="K305" s="4"/>
    </x:row>
    <x:row r="306" ht="24" customHeight="1">
      <x:c r="A306" s="17" t="n">
        <x:f>DATE(2027,1,1)+299</x:f>
        <x:v>46687</x:v>
      </x:c>
      <x:c r="B306" s="20"/>
      <x:c r="C306" s="20"/>
      <x:c r="D306" s="10"/>
      <x:c r="E306" s="19" t="str">
        <x:f>IF(COUNTA(B306:D306)=0,"",IF(COUNT(B306:D306)&lt;&gt;3,"Eingaben ergänzen",IF(OR(B306&lt;0,C306&lt;0,B306&gt;=1,C306&gt;=1,D306&lt;0),"Eingabe prüfen",IF(D306&gt;MOD(C306-B306,1)*1440,"Pause prüfen",MOD(C306-B306,1)*24-D306/60))))</x:f>
      </x:c>
      <x:c r="F306" s="18" t="n">
        <x:f>MONTH(A306)</x:f>
        <x:v>10</x:v>
      </x:c>
      <x:c r="G306" s="10"/>
      <x:c r="H306" s="4"/>
      <x:c r="I306" s="4"/>
      <x:c r="J306" s="4"/>
      <x:c r="K306" s="4"/>
    </x:row>
    <x:row r="307" ht="24" customHeight="1">
      <x:c r="A307" s="17" t="n">
        <x:f>DATE(2027,1,1)+300</x:f>
        <x:v>46688</x:v>
      </x:c>
      <x:c r="B307" s="20"/>
      <x:c r="C307" s="20"/>
      <x:c r="D307" s="10"/>
      <x:c r="E307" s="19" t="str">
        <x:f>IF(COUNTA(B307:D307)=0,"",IF(COUNT(B307:D307)&lt;&gt;3,"Eingaben ergänzen",IF(OR(B307&lt;0,C307&lt;0,B307&gt;=1,C307&gt;=1,D307&lt;0),"Eingabe prüfen",IF(D307&gt;MOD(C307-B307,1)*1440,"Pause prüfen",MOD(C307-B307,1)*24-D307/60))))</x:f>
      </x:c>
      <x:c r="F307" s="18" t="n">
        <x:f>MONTH(A307)</x:f>
        <x:v>10</x:v>
      </x:c>
      <x:c r="G307" s="10"/>
      <x:c r="H307" s="4"/>
      <x:c r="I307" s="4"/>
      <x:c r="J307" s="4"/>
      <x:c r="K307" s="4"/>
    </x:row>
    <x:row r="308" ht="24" customHeight="1">
      <x:c r="A308" s="17" t="n">
        <x:f>DATE(2027,1,1)+301</x:f>
        <x:v>46689</x:v>
      </x:c>
      <x:c r="B308" s="20"/>
      <x:c r="C308" s="20"/>
      <x:c r="D308" s="10"/>
      <x:c r="E308" s="19" t="str">
        <x:f>IF(COUNTA(B308:D308)=0,"",IF(COUNT(B308:D308)&lt;&gt;3,"Eingaben ergänzen",IF(OR(B308&lt;0,C308&lt;0,B308&gt;=1,C308&gt;=1,D308&lt;0),"Eingabe prüfen",IF(D308&gt;MOD(C308-B308,1)*1440,"Pause prüfen",MOD(C308-B308,1)*24-D308/60))))</x:f>
      </x:c>
      <x:c r="F308" s="18" t="n">
        <x:f>MONTH(A308)</x:f>
        <x:v>10</x:v>
      </x:c>
      <x:c r="G308" s="10"/>
      <x:c r="H308" s="4"/>
      <x:c r="I308" s="4"/>
      <x:c r="J308" s="4"/>
      <x:c r="K308" s="4"/>
    </x:row>
    <x:row r="309" ht="24" customHeight="1">
      <x:c r="A309" s="17" t="n">
        <x:f>DATE(2027,1,1)+302</x:f>
        <x:v>46690</x:v>
      </x:c>
      <x:c r="B309" s="20"/>
      <x:c r="C309" s="20"/>
      <x:c r="D309" s="10"/>
      <x:c r="E309" s="19" t="str">
        <x:f>IF(COUNTA(B309:D309)=0,"",IF(COUNT(B309:D309)&lt;&gt;3,"Eingaben ergänzen",IF(OR(B309&lt;0,C309&lt;0,B309&gt;=1,C309&gt;=1,D309&lt;0),"Eingabe prüfen",IF(D309&gt;MOD(C309-B309,1)*1440,"Pause prüfen",MOD(C309-B309,1)*24-D309/60))))</x:f>
      </x:c>
      <x:c r="F309" s="18" t="n">
        <x:f>MONTH(A309)</x:f>
        <x:v>10</x:v>
      </x:c>
      <x:c r="G309" s="10"/>
      <x:c r="H309" s="4"/>
      <x:c r="I309" s="4"/>
      <x:c r="J309" s="4"/>
      <x:c r="K309" s="4"/>
    </x:row>
    <x:row r="310" ht="24" customHeight="1">
      <x:c r="A310" s="17" t="n">
        <x:f>DATE(2027,1,1)+303</x:f>
        <x:v>46691</x:v>
      </x:c>
      <x:c r="B310" s="20"/>
      <x:c r="C310" s="20"/>
      <x:c r="D310" s="10"/>
      <x:c r="E310" s="19" t="str">
        <x:f>IF(COUNTA(B310:D310)=0,"",IF(COUNT(B310:D310)&lt;&gt;3,"Eingaben ergänzen",IF(OR(B310&lt;0,C310&lt;0,B310&gt;=1,C310&gt;=1,D310&lt;0),"Eingabe prüfen",IF(D310&gt;MOD(C310-B310,1)*1440,"Pause prüfen",MOD(C310-B310,1)*24-D310/60))))</x:f>
      </x:c>
      <x:c r="F310" s="18" t="n">
        <x:f>MONTH(A310)</x:f>
        <x:v>10</x:v>
      </x:c>
      <x:c r="G310" s="10"/>
      <x:c r="H310" s="4"/>
      <x:c r="I310" s="4"/>
      <x:c r="J310" s="4"/>
      <x:c r="K310" s="4"/>
    </x:row>
    <x:row r="311" ht="24" customHeight="1">
      <x:c r="A311" s="17" t="n">
        <x:f>DATE(2027,1,1)+304</x:f>
        <x:v>46692</x:v>
      </x:c>
      <x:c r="B311" s="20"/>
      <x:c r="C311" s="20"/>
      <x:c r="D311" s="10"/>
      <x:c r="E311" s="19" t="str">
        <x:f>IF(COUNTA(B311:D311)=0,"",IF(COUNT(B311:D311)&lt;&gt;3,"Eingaben ergänzen",IF(OR(B311&lt;0,C311&lt;0,B311&gt;=1,C311&gt;=1,D311&lt;0),"Eingabe prüfen",IF(D311&gt;MOD(C311-B311,1)*1440,"Pause prüfen",MOD(C311-B311,1)*24-D311/60))))</x:f>
      </x:c>
      <x:c r="F311" s="18" t="n">
        <x:f>MONTH(A311)</x:f>
        <x:v>11</x:v>
      </x:c>
      <x:c r="G311" s="10"/>
      <x:c r="H311" s="4"/>
      <x:c r="I311" s="4"/>
      <x:c r="J311" s="4"/>
      <x:c r="K311" s="4"/>
    </x:row>
    <x:row r="312" ht="24" customHeight="1">
      <x:c r="A312" s="17" t="n">
        <x:f>DATE(2027,1,1)+305</x:f>
        <x:v>46693</x:v>
      </x:c>
      <x:c r="B312" s="20"/>
      <x:c r="C312" s="20"/>
      <x:c r="D312" s="10"/>
      <x:c r="E312" s="19" t="str">
        <x:f>IF(COUNTA(B312:D312)=0,"",IF(COUNT(B312:D312)&lt;&gt;3,"Eingaben ergänzen",IF(OR(B312&lt;0,C312&lt;0,B312&gt;=1,C312&gt;=1,D312&lt;0),"Eingabe prüfen",IF(D312&gt;MOD(C312-B312,1)*1440,"Pause prüfen",MOD(C312-B312,1)*24-D312/60))))</x:f>
      </x:c>
      <x:c r="F312" s="18" t="n">
        <x:f>MONTH(A312)</x:f>
        <x:v>11</x:v>
      </x:c>
      <x:c r="G312" s="10"/>
      <x:c r="H312" s="4"/>
      <x:c r="I312" s="4"/>
      <x:c r="J312" s="4"/>
      <x:c r="K312" s="4"/>
    </x:row>
    <x:row r="313" ht="24" customHeight="1">
      <x:c r="A313" s="17" t="n">
        <x:f>DATE(2027,1,1)+306</x:f>
        <x:v>46694</x:v>
      </x:c>
      <x:c r="B313" s="20"/>
      <x:c r="C313" s="20"/>
      <x:c r="D313" s="10"/>
      <x:c r="E313" s="19" t="str">
        <x:f>IF(COUNTA(B313:D313)=0,"",IF(COUNT(B313:D313)&lt;&gt;3,"Eingaben ergänzen",IF(OR(B313&lt;0,C313&lt;0,B313&gt;=1,C313&gt;=1,D313&lt;0),"Eingabe prüfen",IF(D313&gt;MOD(C313-B313,1)*1440,"Pause prüfen",MOD(C313-B313,1)*24-D313/60))))</x:f>
      </x:c>
      <x:c r="F313" s="18" t="n">
        <x:f>MONTH(A313)</x:f>
        <x:v>11</x:v>
      </x:c>
      <x:c r="G313" s="10"/>
      <x:c r="H313" s="4"/>
      <x:c r="I313" s="4"/>
      <x:c r="J313" s="4"/>
      <x:c r="K313" s="4"/>
    </x:row>
    <x:row r="314" ht="24" customHeight="1">
      <x:c r="A314" s="17" t="n">
        <x:f>DATE(2027,1,1)+307</x:f>
        <x:v>46695</x:v>
      </x:c>
      <x:c r="B314" s="20"/>
      <x:c r="C314" s="20"/>
      <x:c r="D314" s="10"/>
      <x:c r="E314" s="19" t="str">
        <x:f>IF(COUNTA(B314:D314)=0,"",IF(COUNT(B314:D314)&lt;&gt;3,"Eingaben ergänzen",IF(OR(B314&lt;0,C314&lt;0,B314&gt;=1,C314&gt;=1,D314&lt;0),"Eingabe prüfen",IF(D314&gt;MOD(C314-B314,1)*1440,"Pause prüfen",MOD(C314-B314,1)*24-D314/60))))</x:f>
      </x:c>
      <x:c r="F314" s="18" t="n">
        <x:f>MONTH(A314)</x:f>
        <x:v>11</x:v>
      </x:c>
      <x:c r="G314" s="10"/>
      <x:c r="H314" s="4"/>
      <x:c r="I314" s="4"/>
      <x:c r="J314" s="4"/>
      <x:c r="K314" s="4"/>
    </x:row>
    <x:row r="315" ht="24" customHeight="1">
      <x:c r="A315" s="17" t="n">
        <x:f>DATE(2027,1,1)+308</x:f>
        <x:v>46696</x:v>
      </x:c>
      <x:c r="B315" s="20"/>
      <x:c r="C315" s="20"/>
      <x:c r="D315" s="10"/>
      <x:c r="E315" s="19" t="str">
        <x:f>IF(COUNTA(B315:D315)=0,"",IF(COUNT(B315:D315)&lt;&gt;3,"Eingaben ergänzen",IF(OR(B315&lt;0,C315&lt;0,B315&gt;=1,C315&gt;=1,D315&lt;0),"Eingabe prüfen",IF(D315&gt;MOD(C315-B315,1)*1440,"Pause prüfen",MOD(C315-B315,1)*24-D315/60))))</x:f>
      </x:c>
      <x:c r="F315" s="18" t="n">
        <x:f>MONTH(A315)</x:f>
        <x:v>11</x:v>
      </x:c>
      <x:c r="G315" s="10"/>
      <x:c r="H315" s="4"/>
      <x:c r="I315" s="4"/>
      <x:c r="J315" s="4"/>
      <x:c r="K315" s="4"/>
    </x:row>
    <x:row r="316" ht="24" customHeight="1">
      <x:c r="A316" s="17" t="n">
        <x:f>DATE(2027,1,1)+309</x:f>
        <x:v>46697</x:v>
      </x:c>
      <x:c r="B316" s="20"/>
      <x:c r="C316" s="20"/>
      <x:c r="D316" s="10"/>
      <x:c r="E316" s="19" t="str">
        <x:f>IF(COUNTA(B316:D316)=0,"",IF(COUNT(B316:D316)&lt;&gt;3,"Eingaben ergänzen",IF(OR(B316&lt;0,C316&lt;0,B316&gt;=1,C316&gt;=1,D316&lt;0),"Eingabe prüfen",IF(D316&gt;MOD(C316-B316,1)*1440,"Pause prüfen",MOD(C316-B316,1)*24-D316/60))))</x:f>
      </x:c>
      <x:c r="F316" s="18" t="n">
        <x:f>MONTH(A316)</x:f>
        <x:v>11</x:v>
      </x:c>
      <x:c r="G316" s="10"/>
      <x:c r="H316" s="4"/>
      <x:c r="I316" s="4"/>
      <x:c r="J316" s="4"/>
      <x:c r="K316" s="4"/>
    </x:row>
    <x:row r="317" ht="24" customHeight="1">
      <x:c r="A317" s="17" t="n">
        <x:f>DATE(2027,1,1)+310</x:f>
        <x:v>46698</x:v>
      </x:c>
      <x:c r="B317" s="20"/>
      <x:c r="C317" s="20"/>
      <x:c r="D317" s="10"/>
      <x:c r="E317" s="19" t="str">
        <x:f>IF(COUNTA(B317:D317)=0,"",IF(COUNT(B317:D317)&lt;&gt;3,"Eingaben ergänzen",IF(OR(B317&lt;0,C317&lt;0,B317&gt;=1,C317&gt;=1,D317&lt;0),"Eingabe prüfen",IF(D317&gt;MOD(C317-B317,1)*1440,"Pause prüfen",MOD(C317-B317,1)*24-D317/60))))</x:f>
      </x:c>
      <x:c r="F317" s="18" t="n">
        <x:f>MONTH(A317)</x:f>
        <x:v>11</x:v>
      </x:c>
      <x:c r="G317" s="10"/>
      <x:c r="H317" s="4"/>
      <x:c r="I317" s="4"/>
      <x:c r="J317" s="4"/>
      <x:c r="K317" s="4"/>
    </x:row>
    <x:row r="318" ht="24" customHeight="1">
      <x:c r="A318" s="17" t="n">
        <x:f>DATE(2027,1,1)+311</x:f>
        <x:v>46699</x:v>
      </x:c>
      <x:c r="B318" s="20"/>
      <x:c r="C318" s="20"/>
      <x:c r="D318" s="10"/>
      <x:c r="E318" s="19" t="str">
        <x:f>IF(COUNTA(B318:D318)=0,"",IF(COUNT(B318:D318)&lt;&gt;3,"Eingaben ergänzen",IF(OR(B318&lt;0,C318&lt;0,B318&gt;=1,C318&gt;=1,D318&lt;0),"Eingabe prüfen",IF(D318&gt;MOD(C318-B318,1)*1440,"Pause prüfen",MOD(C318-B318,1)*24-D318/60))))</x:f>
      </x:c>
      <x:c r="F318" s="18" t="n">
        <x:f>MONTH(A318)</x:f>
        <x:v>11</x:v>
      </x:c>
      <x:c r="G318" s="10"/>
      <x:c r="H318" s="4"/>
      <x:c r="I318" s="4"/>
      <x:c r="J318" s="4"/>
      <x:c r="K318" s="4"/>
    </x:row>
    <x:row r="319" ht="24" customHeight="1">
      <x:c r="A319" s="17" t="n">
        <x:f>DATE(2027,1,1)+312</x:f>
        <x:v>46700</x:v>
      </x:c>
      <x:c r="B319" s="20"/>
      <x:c r="C319" s="20"/>
      <x:c r="D319" s="10"/>
      <x:c r="E319" s="19" t="str">
        <x:f>IF(COUNTA(B319:D319)=0,"",IF(COUNT(B319:D319)&lt;&gt;3,"Eingaben ergänzen",IF(OR(B319&lt;0,C319&lt;0,B319&gt;=1,C319&gt;=1,D319&lt;0),"Eingabe prüfen",IF(D319&gt;MOD(C319-B319,1)*1440,"Pause prüfen",MOD(C319-B319,1)*24-D319/60))))</x:f>
      </x:c>
      <x:c r="F319" s="18" t="n">
        <x:f>MONTH(A319)</x:f>
        <x:v>11</x:v>
      </x:c>
      <x:c r="G319" s="10"/>
      <x:c r="H319" s="4"/>
      <x:c r="I319" s="4"/>
      <x:c r="J319" s="4"/>
      <x:c r="K319" s="4"/>
    </x:row>
    <x:row r="320" ht="24" customHeight="1">
      <x:c r="A320" s="17" t="n">
        <x:f>DATE(2027,1,1)+313</x:f>
        <x:v>46701</x:v>
      </x:c>
      <x:c r="B320" s="20"/>
      <x:c r="C320" s="20"/>
      <x:c r="D320" s="10"/>
      <x:c r="E320" s="19" t="str">
        <x:f>IF(COUNTA(B320:D320)=0,"",IF(COUNT(B320:D320)&lt;&gt;3,"Eingaben ergänzen",IF(OR(B320&lt;0,C320&lt;0,B320&gt;=1,C320&gt;=1,D320&lt;0),"Eingabe prüfen",IF(D320&gt;MOD(C320-B320,1)*1440,"Pause prüfen",MOD(C320-B320,1)*24-D320/60))))</x:f>
      </x:c>
      <x:c r="F320" s="18" t="n">
        <x:f>MONTH(A320)</x:f>
        <x:v>11</x:v>
      </x:c>
      <x:c r="G320" s="10"/>
      <x:c r="H320" s="4"/>
      <x:c r="I320" s="4"/>
      <x:c r="J320" s="4"/>
      <x:c r="K320" s="4"/>
    </x:row>
    <x:row r="321" ht="24" customHeight="1">
      <x:c r="A321" s="17" t="n">
        <x:f>DATE(2027,1,1)+314</x:f>
        <x:v>46702</x:v>
      </x:c>
      <x:c r="B321" s="20"/>
      <x:c r="C321" s="20"/>
      <x:c r="D321" s="10"/>
      <x:c r="E321" s="19" t="str">
        <x:f>IF(COUNTA(B321:D321)=0,"",IF(COUNT(B321:D321)&lt;&gt;3,"Eingaben ergänzen",IF(OR(B321&lt;0,C321&lt;0,B321&gt;=1,C321&gt;=1,D321&lt;0),"Eingabe prüfen",IF(D321&gt;MOD(C321-B321,1)*1440,"Pause prüfen",MOD(C321-B321,1)*24-D321/60))))</x:f>
      </x:c>
      <x:c r="F321" s="18" t="n">
        <x:f>MONTH(A321)</x:f>
        <x:v>11</x:v>
      </x:c>
      <x:c r="G321" s="10"/>
      <x:c r="H321" s="4"/>
      <x:c r="I321" s="4"/>
      <x:c r="J321" s="4"/>
      <x:c r="K321" s="4"/>
    </x:row>
    <x:row r="322" ht="24" customHeight="1">
      <x:c r="A322" s="17" t="n">
        <x:f>DATE(2027,1,1)+315</x:f>
        <x:v>46703</x:v>
      </x:c>
      <x:c r="B322" s="20"/>
      <x:c r="C322" s="20"/>
      <x:c r="D322" s="10"/>
      <x:c r="E322" s="19" t="str">
        <x:f>IF(COUNTA(B322:D322)=0,"",IF(COUNT(B322:D322)&lt;&gt;3,"Eingaben ergänzen",IF(OR(B322&lt;0,C322&lt;0,B322&gt;=1,C322&gt;=1,D322&lt;0),"Eingabe prüfen",IF(D322&gt;MOD(C322-B322,1)*1440,"Pause prüfen",MOD(C322-B322,1)*24-D322/60))))</x:f>
      </x:c>
      <x:c r="F322" s="18" t="n">
        <x:f>MONTH(A322)</x:f>
        <x:v>11</x:v>
      </x:c>
      <x:c r="G322" s="10"/>
      <x:c r="H322" s="4"/>
      <x:c r="I322" s="4"/>
      <x:c r="J322" s="4"/>
      <x:c r="K322" s="4"/>
    </x:row>
    <x:row r="323" ht="24" customHeight="1">
      <x:c r="A323" s="17" t="n">
        <x:f>DATE(2027,1,1)+316</x:f>
        <x:v>46704</x:v>
      </x:c>
      <x:c r="B323" s="20"/>
      <x:c r="C323" s="20"/>
      <x:c r="D323" s="10"/>
      <x:c r="E323" s="19" t="str">
        <x:f>IF(COUNTA(B323:D323)=0,"",IF(COUNT(B323:D323)&lt;&gt;3,"Eingaben ergänzen",IF(OR(B323&lt;0,C323&lt;0,B323&gt;=1,C323&gt;=1,D323&lt;0),"Eingabe prüfen",IF(D323&gt;MOD(C323-B323,1)*1440,"Pause prüfen",MOD(C323-B323,1)*24-D323/60))))</x:f>
      </x:c>
      <x:c r="F323" s="18" t="n">
        <x:f>MONTH(A323)</x:f>
        <x:v>11</x:v>
      </x:c>
      <x:c r="G323" s="10"/>
      <x:c r="H323" s="4"/>
      <x:c r="I323" s="4"/>
      <x:c r="J323" s="4"/>
      <x:c r="K323" s="4"/>
    </x:row>
    <x:row r="324" ht="24" customHeight="1">
      <x:c r="A324" s="17" t="n">
        <x:f>DATE(2027,1,1)+317</x:f>
        <x:v>46705</x:v>
      </x:c>
      <x:c r="B324" s="20"/>
      <x:c r="C324" s="20"/>
      <x:c r="D324" s="10"/>
      <x:c r="E324" s="19" t="str">
        <x:f>IF(COUNTA(B324:D324)=0,"",IF(COUNT(B324:D324)&lt;&gt;3,"Eingaben ergänzen",IF(OR(B324&lt;0,C324&lt;0,B324&gt;=1,C324&gt;=1,D324&lt;0),"Eingabe prüfen",IF(D324&gt;MOD(C324-B324,1)*1440,"Pause prüfen",MOD(C324-B324,1)*24-D324/60))))</x:f>
      </x:c>
      <x:c r="F324" s="18" t="n">
        <x:f>MONTH(A324)</x:f>
        <x:v>11</x:v>
      </x:c>
      <x:c r="G324" s="10"/>
      <x:c r="H324" s="4"/>
      <x:c r="I324" s="4"/>
      <x:c r="J324" s="4"/>
      <x:c r="K324" s="4"/>
    </x:row>
    <x:row r="325" ht="24" customHeight="1">
      <x:c r="A325" s="17" t="n">
        <x:f>DATE(2027,1,1)+318</x:f>
        <x:v>46706</x:v>
      </x:c>
      <x:c r="B325" s="20"/>
      <x:c r="C325" s="20"/>
      <x:c r="D325" s="10"/>
      <x:c r="E325" s="19" t="str">
        <x:f>IF(COUNTA(B325:D325)=0,"",IF(COUNT(B325:D325)&lt;&gt;3,"Eingaben ergänzen",IF(OR(B325&lt;0,C325&lt;0,B325&gt;=1,C325&gt;=1,D325&lt;0),"Eingabe prüfen",IF(D325&gt;MOD(C325-B325,1)*1440,"Pause prüfen",MOD(C325-B325,1)*24-D325/60))))</x:f>
      </x:c>
      <x:c r="F325" s="18" t="n">
        <x:f>MONTH(A325)</x:f>
        <x:v>11</x:v>
      </x:c>
      <x:c r="G325" s="10"/>
      <x:c r="H325" s="4"/>
      <x:c r="I325" s="4"/>
      <x:c r="J325" s="4"/>
      <x:c r="K325" s="4"/>
    </x:row>
    <x:row r="326" ht="24" customHeight="1">
      <x:c r="A326" s="17" t="n">
        <x:f>DATE(2027,1,1)+319</x:f>
        <x:v>46707</x:v>
      </x:c>
      <x:c r="B326" s="20"/>
      <x:c r="C326" s="20"/>
      <x:c r="D326" s="10"/>
      <x:c r="E326" s="19" t="str">
        <x:f>IF(COUNTA(B326:D326)=0,"",IF(COUNT(B326:D326)&lt;&gt;3,"Eingaben ergänzen",IF(OR(B326&lt;0,C326&lt;0,B326&gt;=1,C326&gt;=1,D326&lt;0),"Eingabe prüfen",IF(D326&gt;MOD(C326-B326,1)*1440,"Pause prüfen",MOD(C326-B326,1)*24-D326/60))))</x:f>
      </x:c>
      <x:c r="F326" s="18" t="n">
        <x:f>MONTH(A326)</x:f>
        <x:v>11</x:v>
      </x:c>
      <x:c r="G326" s="10"/>
      <x:c r="H326" s="4"/>
      <x:c r="I326" s="4"/>
      <x:c r="J326" s="4"/>
      <x:c r="K326" s="4"/>
    </x:row>
    <x:row r="327" ht="24" customHeight="1">
      <x:c r="A327" s="17" t="n">
        <x:f>DATE(2027,1,1)+320</x:f>
        <x:v>46708</x:v>
      </x:c>
      <x:c r="B327" s="20"/>
      <x:c r="C327" s="20"/>
      <x:c r="D327" s="10"/>
      <x:c r="E327" s="19" t="str">
        <x:f>IF(COUNTA(B327:D327)=0,"",IF(COUNT(B327:D327)&lt;&gt;3,"Eingaben ergänzen",IF(OR(B327&lt;0,C327&lt;0,B327&gt;=1,C327&gt;=1,D327&lt;0),"Eingabe prüfen",IF(D327&gt;MOD(C327-B327,1)*1440,"Pause prüfen",MOD(C327-B327,1)*24-D327/60))))</x:f>
      </x:c>
      <x:c r="F327" s="18" t="n">
        <x:f>MONTH(A327)</x:f>
        <x:v>11</x:v>
      </x:c>
      <x:c r="G327" s="10"/>
      <x:c r="H327" s="4"/>
      <x:c r="I327" s="4"/>
      <x:c r="J327" s="4"/>
      <x:c r="K327" s="4"/>
    </x:row>
    <x:row r="328" ht="24" customHeight="1">
      <x:c r="A328" s="17" t="n">
        <x:f>DATE(2027,1,1)+321</x:f>
        <x:v>46709</x:v>
      </x:c>
      <x:c r="B328" s="20"/>
      <x:c r="C328" s="20"/>
      <x:c r="D328" s="10"/>
      <x:c r="E328" s="19" t="str">
        <x:f>IF(COUNTA(B328:D328)=0,"",IF(COUNT(B328:D328)&lt;&gt;3,"Eingaben ergänzen",IF(OR(B328&lt;0,C328&lt;0,B328&gt;=1,C328&gt;=1,D328&lt;0),"Eingabe prüfen",IF(D328&gt;MOD(C328-B328,1)*1440,"Pause prüfen",MOD(C328-B328,1)*24-D328/60))))</x:f>
      </x:c>
      <x:c r="F328" s="18" t="n">
        <x:f>MONTH(A328)</x:f>
        <x:v>11</x:v>
      </x:c>
      <x:c r="G328" s="10"/>
      <x:c r="H328" s="4"/>
      <x:c r="I328" s="4"/>
      <x:c r="J328" s="4"/>
      <x:c r="K328" s="4"/>
    </x:row>
    <x:row r="329" ht="24" customHeight="1">
      <x:c r="A329" s="17" t="n">
        <x:f>DATE(2027,1,1)+322</x:f>
        <x:v>46710</x:v>
      </x:c>
      <x:c r="B329" s="20"/>
      <x:c r="C329" s="20"/>
      <x:c r="D329" s="10"/>
      <x:c r="E329" s="19" t="str">
        <x:f>IF(COUNTA(B329:D329)=0,"",IF(COUNT(B329:D329)&lt;&gt;3,"Eingaben ergänzen",IF(OR(B329&lt;0,C329&lt;0,B329&gt;=1,C329&gt;=1,D329&lt;0),"Eingabe prüfen",IF(D329&gt;MOD(C329-B329,1)*1440,"Pause prüfen",MOD(C329-B329,1)*24-D329/60))))</x:f>
      </x:c>
      <x:c r="F329" s="18" t="n">
        <x:f>MONTH(A329)</x:f>
        <x:v>11</x:v>
      </x:c>
      <x:c r="G329" s="10"/>
      <x:c r="H329" s="4"/>
      <x:c r="I329" s="4"/>
      <x:c r="J329" s="4"/>
      <x:c r="K329" s="4"/>
    </x:row>
    <x:row r="330" ht="24" customHeight="1">
      <x:c r="A330" s="17" t="n">
        <x:f>DATE(2027,1,1)+323</x:f>
        <x:v>46711</x:v>
      </x:c>
      <x:c r="B330" s="20"/>
      <x:c r="C330" s="20"/>
      <x:c r="D330" s="10"/>
      <x:c r="E330" s="19" t="str">
        <x:f>IF(COUNTA(B330:D330)=0,"",IF(COUNT(B330:D330)&lt;&gt;3,"Eingaben ergänzen",IF(OR(B330&lt;0,C330&lt;0,B330&gt;=1,C330&gt;=1,D330&lt;0),"Eingabe prüfen",IF(D330&gt;MOD(C330-B330,1)*1440,"Pause prüfen",MOD(C330-B330,1)*24-D330/60))))</x:f>
      </x:c>
      <x:c r="F330" s="18" t="n">
        <x:f>MONTH(A330)</x:f>
        <x:v>11</x:v>
      </x:c>
      <x:c r="G330" s="10"/>
      <x:c r="H330" s="4"/>
      <x:c r="I330" s="4"/>
      <x:c r="J330" s="4"/>
      <x:c r="K330" s="4"/>
    </x:row>
    <x:row r="331" ht="24" customHeight="1">
      <x:c r="A331" s="17" t="n">
        <x:f>DATE(2027,1,1)+324</x:f>
        <x:v>46712</x:v>
      </x:c>
      <x:c r="B331" s="20"/>
      <x:c r="C331" s="20"/>
      <x:c r="D331" s="10"/>
      <x:c r="E331" s="19" t="str">
        <x:f>IF(COUNTA(B331:D331)=0,"",IF(COUNT(B331:D331)&lt;&gt;3,"Eingaben ergänzen",IF(OR(B331&lt;0,C331&lt;0,B331&gt;=1,C331&gt;=1,D331&lt;0),"Eingabe prüfen",IF(D331&gt;MOD(C331-B331,1)*1440,"Pause prüfen",MOD(C331-B331,1)*24-D331/60))))</x:f>
      </x:c>
      <x:c r="F331" s="18" t="n">
        <x:f>MONTH(A331)</x:f>
        <x:v>11</x:v>
      </x:c>
      <x:c r="G331" s="10"/>
      <x:c r="H331" s="4"/>
      <x:c r="I331" s="4"/>
      <x:c r="J331" s="4"/>
      <x:c r="K331" s="4"/>
    </x:row>
    <x:row r="332" ht="24" customHeight="1">
      <x:c r="A332" s="17" t="n">
        <x:f>DATE(2027,1,1)+325</x:f>
        <x:v>46713</x:v>
      </x:c>
      <x:c r="B332" s="20"/>
      <x:c r="C332" s="20"/>
      <x:c r="D332" s="10"/>
      <x:c r="E332" s="19" t="str">
        <x:f>IF(COUNTA(B332:D332)=0,"",IF(COUNT(B332:D332)&lt;&gt;3,"Eingaben ergänzen",IF(OR(B332&lt;0,C332&lt;0,B332&gt;=1,C332&gt;=1,D332&lt;0),"Eingabe prüfen",IF(D332&gt;MOD(C332-B332,1)*1440,"Pause prüfen",MOD(C332-B332,1)*24-D332/60))))</x:f>
      </x:c>
      <x:c r="F332" s="18" t="n">
        <x:f>MONTH(A332)</x:f>
        <x:v>11</x:v>
      </x:c>
      <x:c r="G332" s="10"/>
      <x:c r="H332" s="4"/>
      <x:c r="I332" s="4"/>
      <x:c r="J332" s="4"/>
      <x:c r="K332" s="4"/>
    </x:row>
    <x:row r="333" ht="24" customHeight="1">
      <x:c r="A333" s="17" t="n">
        <x:f>DATE(2027,1,1)+326</x:f>
        <x:v>46714</x:v>
      </x:c>
      <x:c r="B333" s="20"/>
      <x:c r="C333" s="20"/>
      <x:c r="D333" s="10"/>
      <x:c r="E333" s="19" t="str">
        <x:f>IF(COUNTA(B333:D333)=0,"",IF(COUNT(B333:D333)&lt;&gt;3,"Eingaben ergänzen",IF(OR(B333&lt;0,C333&lt;0,B333&gt;=1,C333&gt;=1,D333&lt;0),"Eingabe prüfen",IF(D333&gt;MOD(C333-B333,1)*1440,"Pause prüfen",MOD(C333-B333,1)*24-D333/60))))</x:f>
      </x:c>
      <x:c r="F333" s="18" t="n">
        <x:f>MONTH(A333)</x:f>
        <x:v>11</x:v>
      </x:c>
      <x:c r="G333" s="10"/>
      <x:c r="H333" s="4"/>
      <x:c r="I333" s="4"/>
      <x:c r="J333" s="4"/>
      <x:c r="K333" s="4"/>
    </x:row>
    <x:row r="334" ht="24" customHeight="1">
      <x:c r="A334" s="17" t="n">
        <x:f>DATE(2027,1,1)+327</x:f>
        <x:v>46715</x:v>
      </x:c>
      <x:c r="B334" s="20"/>
      <x:c r="C334" s="20"/>
      <x:c r="D334" s="10"/>
      <x:c r="E334" s="19" t="str">
        <x:f>IF(COUNTA(B334:D334)=0,"",IF(COUNT(B334:D334)&lt;&gt;3,"Eingaben ergänzen",IF(OR(B334&lt;0,C334&lt;0,B334&gt;=1,C334&gt;=1,D334&lt;0),"Eingabe prüfen",IF(D334&gt;MOD(C334-B334,1)*1440,"Pause prüfen",MOD(C334-B334,1)*24-D334/60))))</x:f>
      </x:c>
      <x:c r="F334" s="18" t="n">
        <x:f>MONTH(A334)</x:f>
        <x:v>11</x:v>
      </x:c>
      <x:c r="G334" s="10"/>
      <x:c r="H334" s="4"/>
      <x:c r="I334" s="4"/>
      <x:c r="J334" s="4"/>
      <x:c r="K334" s="4"/>
    </x:row>
    <x:row r="335" ht="24" customHeight="1">
      <x:c r="A335" s="17" t="n">
        <x:f>DATE(2027,1,1)+328</x:f>
        <x:v>46716</x:v>
      </x:c>
      <x:c r="B335" s="20"/>
      <x:c r="C335" s="20"/>
      <x:c r="D335" s="10"/>
      <x:c r="E335" s="19" t="str">
        <x:f>IF(COUNTA(B335:D335)=0,"",IF(COUNT(B335:D335)&lt;&gt;3,"Eingaben ergänzen",IF(OR(B335&lt;0,C335&lt;0,B335&gt;=1,C335&gt;=1,D335&lt;0),"Eingabe prüfen",IF(D335&gt;MOD(C335-B335,1)*1440,"Pause prüfen",MOD(C335-B335,1)*24-D335/60))))</x:f>
      </x:c>
      <x:c r="F335" s="18" t="n">
        <x:f>MONTH(A335)</x:f>
        <x:v>11</x:v>
      </x:c>
      <x:c r="G335" s="10"/>
      <x:c r="H335" s="4"/>
      <x:c r="I335" s="4"/>
      <x:c r="J335" s="4"/>
      <x:c r="K335" s="4"/>
    </x:row>
    <x:row r="336" ht="24" customHeight="1">
      <x:c r="A336" s="17" t="n">
        <x:f>DATE(2027,1,1)+329</x:f>
        <x:v>46717</x:v>
      </x:c>
      <x:c r="B336" s="20"/>
      <x:c r="C336" s="20"/>
      <x:c r="D336" s="10"/>
      <x:c r="E336" s="19" t="str">
        <x:f>IF(COUNTA(B336:D336)=0,"",IF(COUNT(B336:D336)&lt;&gt;3,"Eingaben ergänzen",IF(OR(B336&lt;0,C336&lt;0,B336&gt;=1,C336&gt;=1,D336&lt;0),"Eingabe prüfen",IF(D336&gt;MOD(C336-B336,1)*1440,"Pause prüfen",MOD(C336-B336,1)*24-D336/60))))</x:f>
      </x:c>
      <x:c r="F336" s="18" t="n">
        <x:f>MONTH(A336)</x:f>
        <x:v>11</x:v>
      </x:c>
      <x:c r="G336" s="10"/>
      <x:c r="H336" s="4"/>
      <x:c r="I336" s="4"/>
      <x:c r="J336" s="4"/>
      <x:c r="K336" s="4"/>
    </x:row>
    <x:row r="337" ht="24" customHeight="1">
      <x:c r="A337" s="17" t="n">
        <x:f>DATE(2027,1,1)+330</x:f>
        <x:v>46718</x:v>
      </x:c>
      <x:c r="B337" s="20"/>
      <x:c r="C337" s="20"/>
      <x:c r="D337" s="10"/>
      <x:c r="E337" s="19" t="str">
        <x:f>IF(COUNTA(B337:D337)=0,"",IF(COUNT(B337:D337)&lt;&gt;3,"Eingaben ergänzen",IF(OR(B337&lt;0,C337&lt;0,B337&gt;=1,C337&gt;=1,D337&lt;0),"Eingabe prüfen",IF(D337&gt;MOD(C337-B337,1)*1440,"Pause prüfen",MOD(C337-B337,1)*24-D337/60))))</x:f>
      </x:c>
      <x:c r="F337" s="18" t="n">
        <x:f>MONTH(A337)</x:f>
        <x:v>11</x:v>
      </x:c>
      <x:c r="G337" s="10"/>
      <x:c r="H337" s="4"/>
      <x:c r="I337" s="4"/>
      <x:c r="J337" s="4"/>
      <x:c r="K337" s="4"/>
    </x:row>
    <x:row r="338" ht="24" customHeight="1">
      <x:c r="A338" s="17" t="n">
        <x:f>DATE(2027,1,1)+331</x:f>
        <x:v>46719</x:v>
      </x:c>
      <x:c r="B338" s="20"/>
      <x:c r="C338" s="20"/>
      <x:c r="D338" s="10"/>
      <x:c r="E338" s="19" t="str">
        <x:f>IF(COUNTA(B338:D338)=0,"",IF(COUNT(B338:D338)&lt;&gt;3,"Eingaben ergänzen",IF(OR(B338&lt;0,C338&lt;0,B338&gt;=1,C338&gt;=1,D338&lt;0),"Eingabe prüfen",IF(D338&gt;MOD(C338-B338,1)*1440,"Pause prüfen",MOD(C338-B338,1)*24-D338/60))))</x:f>
      </x:c>
      <x:c r="F338" s="18" t="n">
        <x:f>MONTH(A338)</x:f>
        <x:v>11</x:v>
      </x:c>
      <x:c r="G338" s="10"/>
      <x:c r="H338" s="4"/>
      <x:c r="I338" s="4"/>
      <x:c r="J338" s="4"/>
      <x:c r="K338" s="4"/>
    </x:row>
    <x:row r="339" ht="24" customHeight="1">
      <x:c r="A339" s="17" t="n">
        <x:f>DATE(2027,1,1)+332</x:f>
        <x:v>46720</x:v>
      </x:c>
      <x:c r="B339" s="20"/>
      <x:c r="C339" s="20"/>
      <x:c r="D339" s="10"/>
      <x:c r="E339" s="19" t="str">
        <x:f>IF(COUNTA(B339:D339)=0,"",IF(COUNT(B339:D339)&lt;&gt;3,"Eingaben ergänzen",IF(OR(B339&lt;0,C339&lt;0,B339&gt;=1,C339&gt;=1,D339&lt;0),"Eingabe prüfen",IF(D339&gt;MOD(C339-B339,1)*1440,"Pause prüfen",MOD(C339-B339,1)*24-D339/60))))</x:f>
      </x:c>
      <x:c r="F339" s="18" t="n">
        <x:f>MONTH(A339)</x:f>
        <x:v>11</x:v>
      </x:c>
      <x:c r="G339" s="10"/>
      <x:c r="H339" s="4"/>
      <x:c r="I339" s="4"/>
      <x:c r="J339" s="4"/>
      <x:c r="K339" s="4"/>
    </x:row>
    <x:row r="340" ht="24" customHeight="1">
      <x:c r="A340" s="17" t="n">
        <x:f>DATE(2027,1,1)+333</x:f>
        <x:v>46721</x:v>
      </x:c>
      <x:c r="B340" s="20"/>
      <x:c r="C340" s="20"/>
      <x:c r="D340" s="10"/>
      <x:c r="E340" s="19" t="str">
        <x:f>IF(COUNTA(B340:D340)=0,"",IF(COUNT(B340:D340)&lt;&gt;3,"Eingaben ergänzen",IF(OR(B340&lt;0,C340&lt;0,B340&gt;=1,C340&gt;=1,D340&lt;0),"Eingabe prüfen",IF(D340&gt;MOD(C340-B340,1)*1440,"Pause prüfen",MOD(C340-B340,1)*24-D340/60))))</x:f>
      </x:c>
      <x:c r="F340" s="18" t="n">
        <x:f>MONTH(A340)</x:f>
        <x:v>11</x:v>
      </x:c>
      <x:c r="G340" s="10"/>
      <x:c r="H340" s="4"/>
      <x:c r="I340" s="4"/>
      <x:c r="J340" s="4"/>
      <x:c r="K340" s="4"/>
    </x:row>
    <x:row r="341" ht="24" customHeight="1">
      <x:c r="A341" s="17" t="n">
        <x:f>DATE(2027,1,1)+334</x:f>
        <x:v>46722</x:v>
      </x:c>
      <x:c r="B341" s="20"/>
      <x:c r="C341" s="20"/>
      <x:c r="D341" s="10"/>
      <x:c r="E341" s="19" t="str">
        <x:f>IF(COUNTA(B341:D341)=0,"",IF(COUNT(B341:D341)&lt;&gt;3,"Eingaben ergänzen",IF(OR(B341&lt;0,C341&lt;0,B341&gt;=1,C341&gt;=1,D341&lt;0),"Eingabe prüfen",IF(D341&gt;MOD(C341-B341,1)*1440,"Pause prüfen",MOD(C341-B341,1)*24-D341/60))))</x:f>
      </x:c>
      <x:c r="F341" s="18" t="n">
        <x:f>MONTH(A341)</x:f>
        <x:v>12</x:v>
      </x:c>
      <x:c r="G341" s="10"/>
      <x:c r="H341" s="4"/>
      <x:c r="I341" s="4"/>
      <x:c r="J341" s="4"/>
      <x:c r="K341" s="4"/>
    </x:row>
    <x:row r="342" ht="24" customHeight="1">
      <x:c r="A342" s="17" t="n">
        <x:f>DATE(2027,1,1)+335</x:f>
        <x:v>46723</x:v>
      </x:c>
      <x:c r="B342" s="20"/>
      <x:c r="C342" s="20"/>
      <x:c r="D342" s="10"/>
      <x:c r="E342" s="19" t="str">
        <x:f>IF(COUNTA(B342:D342)=0,"",IF(COUNT(B342:D342)&lt;&gt;3,"Eingaben ergänzen",IF(OR(B342&lt;0,C342&lt;0,B342&gt;=1,C342&gt;=1,D342&lt;0),"Eingabe prüfen",IF(D342&gt;MOD(C342-B342,1)*1440,"Pause prüfen",MOD(C342-B342,1)*24-D342/60))))</x:f>
      </x:c>
      <x:c r="F342" s="18" t="n">
        <x:f>MONTH(A342)</x:f>
        <x:v>12</x:v>
      </x:c>
      <x:c r="G342" s="10"/>
      <x:c r="H342" s="4"/>
      <x:c r="I342" s="4"/>
      <x:c r="J342" s="4"/>
      <x:c r="K342" s="4"/>
    </x:row>
    <x:row r="343" ht="24" customHeight="1">
      <x:c r="A343" s="17" t="n">
        <x:f>DATE(2027,1,1)+336</x:f>
        <x:v>46724</x:v>
      </x:c>
      <x:c r="B343" s="20"/>
      <x:c r="C343" s="20"/>
      <x:c r="D343" s="10"/>
      <x:c r="E343" s="19" t="str">
        <x:f>IF(COUNTA(B343:D343)=0,"",IF(COUNT(B343:D343)&lt;&gt;3,"Eingaben ergänzen",IF(OR(B343&lt;0,C343&lt;0,B343&gt;=1,C343&gt;=1,D343&lt;0),"Eingabe prüfen",IF(D343&gt;MOD(C343-B343,1)*1440,"Pause prüfen",MOD(C343-B343,1)*24-D343/60))))</x:f>
      </x:c>
      <x:c r="F343" s="18" t="n">
        <x:f>MONTH(A343)</x:f>
        <x:v>12</x:v>
      </x:c>
      <x:c r="G343" s="10"/>
      <x:c r="H343" s="4"/>
      <x:c r="I343" s="4"/>
      <x:c r="J343" s="4"/>
      <x:c r="K343" s="4"/>
    </x:row>
    <x:row r="344" ht="24" customHeight="1">
      <x:c r="A344" s="17" t="n">
        <x:f>DATE(2027,1,1)+337</x:f>
        <x:v>46725</x:v>
      </x:c>
      <x:c r="B344" s="20"/>
      <x:c r="C344" s="20"/>
      <x:c r="D344" s="10"/>
      <x:c r="E344" s="19" t="str">
        <x:f>IF(COUNTA(B344:D344)=0,"",IF(COUNT(B344:D344)&lt;&gt;3,"Eingaben ergänzen",IF(OR(B344&lt;0,C344&lt;0,B344&gt;=1,C344&gt;=1,D344&lt;0),"Eingabe prüfen",IF(D344&gt;MOD(C344-B344,1)*1440,"Pause prüfen",MOD(C344-B344,1)*24-D344/60))))</x:f>
      </x:c>
      <x:c r="F344" s="18" t="n">
        <x:f>MONTH(A344)</x:f>
        <x:v>12</x:v>
      </x:c>
      <x:c r="G344" s="10"/>
      <x:c r="H344" s="4"/>
      <x:c r="I344" s="4"/>
      <x:c r="J344" s="4"/>
      <x:c r="K344" s="4"/>
    </x:row>
    <x:row r="345" ht="24" customHeight="1">
      <x:c r="A345" s="17" t="n">
        <x:f>DATE(2027,1,1)+338</x:f>
        <x:v>46726</x:v>
      </x:c>
      <x:c r="B345" s="20"/>
      <x:c r="C345" s="20"/>
      <x:c r="D345" s="10"/>
      <x:c r="E345" s="19" t="str">
        <x:f>IF(COUNTA(B345:D345)=0,"",IF(COUNT(B345:D345)&lt;&gt;3,"Eingaben ergänzen",IF(OR(B345&lt;0,C345&lt;0,B345&gt;=1,C345&gt;=1,D345&lt;0),"Eingabe prüfen",IF(D345&gt;MOD(C345-B345,1)*1440,"Pause prüfen",MOD(C345-B345,1)*24-D345/60))))</x:f>
      </x:c>
      <x:c r="F345" s="18" t="n">
        <x:f>MONTH(A345)</x:f>
        <x:v>12</x:v>
      </x:c>
      <x:c r="G345" s="10"/>
      <x:c r="H345" s="4"/>
      <x:c r="I345" s="4"/>
      <x:c r="J345" s="4"/>
      <x:c r="K345" s="4"/>
    </x:row>
    <x:row r="346" ht="24" customHeight="1">
      <x:c r="A346" s="17" t="n">
        <x:f>DATE(2027,1,1)+339</x:f>
        <x:v>46727</x:v>
      </x:c>
      <x:c r="B346" s="20"/>
      <x:c r="C346" s="20"/>
      <x:c r="D346" s="10"/>
      <x:c r="E346" s="19" t="str">
        <x:f>IF(COUNTA(B346:D346)=0,"",IF(COUNT(B346:D346)&lt;&gt;3,"Eingaben ergänzen",IF(OR(B346&lt;0,C346&lt;0,B346&gt;=1,C346&gt;=1,D346&lt;0),"Eingabe prüfen",IF(D346&gt;MOD(C346-B346,1)*1440,"Pause prüfen",MOD(C346-B346,1)*24-D346/60))))</x:f>
      </x:c>
      <x:c r="F346" s="18" t="n">
        <x:f>MONTH(A346)</x:f>
        <x:v>12</x:v>
      </x:c>
      <x:c r="G346" s="10"/>
      <x:c r="H346" s="4"/>
      <x:c r="I346" s="4"/>
      <x:c r="J346" s="4"/>
      <x:c r="K346" s="4"/>
    </x:row>
    <x:row r="347" ht="24" customHeight="1">
      <x:c r="A347" s="17" t="n">
        <x:f>DATE(2027,1,1)+340</x:f>
        <x:v>46728</x:v>
      </x:c>
      <x:c r="B347" s="20"/>
      <x:c r="C347" s="20"/>
      <x:c r="D347" s="10"/>
      <x:c r="E347" s="19" t="str">
        <x:f>IF(COUNTA(B347:D347)=0,"",IF(COUNT(B347:D347)&lt;&gt;3,"Eingaben ergänzen",IF(OR(B347&lt;0,C347&lt;0,B347&gt;=1,C347&gt;=1,D347&lt;0),"Eingabe prüfen",IF(D347&gt;MOD(C347-B347,1)*1440,"Pause prüfen",MOD(C347-B347,1)*24-D347/60))))</x:f>
      </x:c>
      <x:c r="F347" s="18" t="n">
        <x:f>MONTH(A347)</x:f>
        <x:v>12</x:v>
      </x:c>
      <x:c r="G347" s="10"/>
      <x:c r="H347" s="4"/>
      <x:c r="I347" s="4"/>
      <x:c r="J347" s="4"/>
      <x:c r="K347" s="4"/>
    </x:row>
    <x:row r="348" ht="24" customHeight="1">
      <x:c r="A348" s="17" t="n">
        <x:f>DATE(2027,1,1)+341</x:f>
        <x:v>46729</x:v>
      </x:c>
      <x:c r="B348" s="20"/>
      <x:c r="C348" s="20"/>
      <x:c r="D348" s="10"/>
      <x:c r="E348" s="19" t="str">
        <x:f>IF(COUNTA(B348:D348)=0,"",IF(COUNT(B348:D348)&lt;&gt;3,"Eingaben ergänzen",IF(OR(B348&lt;0,C348&lt;0,B348&gt;=1,C348&gt;=1,D348&lt;0),"Eingabe prüfen",IF(D348&gt;MOD(C348-B348,1)*1440,"Pause prüfen",MOD(C348-B348,1)*24-D348/60))))</x:f>
      </x:c>
      <x:c r="F348" s="18" t="n">
        <x:f>MONTH(A348)</x:f>
        <x:v>12</x:v>
      </x:c>
      <x:c r="G348" s="10"/>
      <x:c r="H348" s="4"/>
      <x:c r="I348" s="4"/>
      <x:c r="J348" s="4"/>
      <x:c r="K348" s="4"/>
    </x:row>
    <x:row r="349" ht="24" customHeight="1">
      <x:c r="A349" s="17" t="n">
        <x:f>DATE(2027,1,1)+342</x:f>
        <x:v>46730</x:v>
      </x:c>
      <x:c r="B349" s="20"/>
      <x:c r="C349" s="20"/>
      <x:c r="D349" s="10"/>
      <x:c r="E349" s="19" t="str">
        <x:f>IF(COUNTA(B349:D349)=0,"",IF(COUNT(B349:D349)&lt;&gt;3,"Eingaben ergänzen",IF(OR(B349&lt;0,C349&lt;0,B349&gt;=1,C349&gt;=1,D349&lt;0),"Eingabe prüfen",IF(D349&gt;MOD(C349-B349,1)*1440,"Pause prüfen",MOD(C349-B349,1)*24-D349/60))))</x:f>
      </x:c>
      <x:c r="F349" s="18" t="n">
        <x:f>MONTH(A349)</x:f>
        <x:v>12</x:v>
      </x:c>
      <x:c r="G349" s="10"/>
      <x:c r="H349" s="4"/>
      <x:c r="I349" s="4"/>
      <x:c r="J349" s="4"/>
      <x:c r="K349" s="4"/>
    </x:row>
    <x:row r="350" ht="24" customHeight="1">
      <x:c r="A350" s="17" t="n">
        <x:f>DATE(2027,1,1)+343</x:f>
        <x:v>46731</x:v>
      </x:c>
      <x:c r="B350" s="20"/>
      <x:c r="C350" s="20"/>
      <x:c r="D350" s="10"/>
      <x:c r="E350" s="19" t="str">
        <x:f>IF(COUNTA(B350:D350)=0,"",IF(COUNT(B350:D350)&lt;&gt;3,"Eingaben ergänzen",IF(OR(B350&lt;0,C350&lt;0,B350&gt;=1,C350&gt;=1,D350&lt;0),"Eingabe prüfen",IF(D350&gt;MOD(C350-B350,1)*1440,"Pause prüfen",MOD(C350-B350,1)*24-D350/60))))</x:f>
      </x:c>
      <x:c r="F350" s="18" t="n">
        <x:f>MONTH(A350)</x:f>
        <x:v>12</x:v>
      </x:c>
      <x:c r="G350" s="10"/>
      <x:c r="H350" s="4"/>
      <x:c r="I350" s="4"/>
      <x:c r="J350" s="4"/>
      <x:c r="K350" s="4"/>
    </x:row>
    <x:row r="351" ht="24" customHeight="1">
      <x:c r="A351" s="17" t="n">
        <x:f>DATE(2027,1,1)+344</x:f>
        <x:v>46732</x:v>
      </x:c>
      <x:c r="B351" s="20"/>
      <x:c r="C351" s="20"/>
      <x:c r="D351" s="10"/>
      <x:c r="E351" s="19" t="str">
        <x:f>IF(COUNTA(B351:D351)=0,"",IF(COUNT(B351:D351)&lt;&gt;3,"Eingaben ergänzen",IF(OR(B351&lt;0,C351&lt;0,B351&gt;=1,C351&gt;=1,D351&lt;0),"Eingabe prüfen",IF(D351&gt;MOD(C351-B351,1)*1440,"Pause prüfen",MOD(C351-B351,1)*24-D351/60))))</x:f>
      </x:c>
      <x:c r="F351" s="18" t="n">
        <x:f>MONTH(A351)</x:f>
        <x:v>12</x:v>
      </x:c>
      <x:c r="G351" s="10"/>
      <x:c r="H351" s="4"/>
      <x:c r="I351" s="4"/>
      <x:c r="J351" s="4"/>
      <x:c r="K351" s="4"/>
    </x:row>
    <x:row r="352" ht="24" customHeight="1">
      <x:c r="A352" s="17" t="n">
        <x:f>DATE(2027,1,1)+345</x:f>
        <x:v>46733</x:v>
      </x:c>
      <x:c r="B352" s="20"/>
      <x:c r="C352" s="20"/>
      <x:c r="D352" s="10"/>
      <x:c r="E352" s="19" t="str">
        <x:f>IF(COUNTA(B352:D352)=0,"",IF(COUNT(B352:D352)&lt;&gt;3,"Eingaben ergänzen",IF(OR(B352&lt;0,C352&lt;0,B352&gt;=1,C352&gt;=1,D352&lt;0),"Eingabe prüfen",IF(D352&gt;MOD(C352-B352,1)*1440,"Pause prüfen",MOD(C352-B352,1)*24-D352/60))))</x:f>
      </x:c>
      <x:c r="F352" s="18" t="n">
        <x:f>MONTH(A352)</x:f>
        <x:v>12</x:v>
      </x:c>
      <x:c r="G352" s="10"/>
      <x:c r="H352" s="4"/>
      <x:c r="I352" s="4"/>
      <x:c r="J352" s="4"/>
      <x:c r="K352" s="4"/>
    </x:row>
    <x:row r="353" ht="24" customHeight="1">
      <x:c r="A353" s="17" t="n">
        <x:f>DATE(2027,1,1)+346</x:f>
        <x:v>46734</x:v>
      </x:c>
      <x:c r="B353" s="20"/>
      <x:c r="C353" s="20"/>
      <x:c r="D353" s="10"/>
      <x:c r="E353" s="19" t="str">
        <x:f>IF(COUNTA(B353:D353)=0,"",IF(COUNT(B353:D353)&lt;&gt;3,"Eingaben ergänzen",IF(OR(B353&lt;0,C353&lt;0,B353&gt;=1,C353&gt;=1,D353&lt;0),"Eingabe prüfen",IF(D353&gt;MOD(C353-B353,1)*1440,"Pause prüfen",MOD(C353-B353,1)*24-D353/60))))</x:f>
      </x:c>
      <x:c r="F353" s="18" t="n">
        <x:f>MONTH(A353)</x:f>
        <x:v>12</x:v>
      </x:c>
      <x:c r="G353" s="10"/>
      <x:c r="H353" s="4"/>
      <x:c r="I353" s="4"/>
      <x:c r="J353" s="4"/>
      <x:c r="K353" s="4"/>
    </x:row>
    <x:row r="354" ht="24" customHeight="1">
      <x:c r="A354" s="17" t="n">
        <x:f>DATE(2027,1,1)+347</x:f>
        <x:v>46735</x:v>
      </x:c>
      <x:c r="B354" s="20"/>
      <x:c r="C354" s="20"/>
      <x:c r="D354" s="10"/>
      <x:c r="E354" s="19" t="str">
        <x:f>IF(COUNTA(B354:D354)=0,"",IF(COUNT(B354:D354)&lt;&gt;3,"Eingaben ergänzen",IF(OR(B354&lt;0,C354&lt;0,B354&gt;=1,C354&gt;=1,D354&lt;0),"Eingabe prüfen",IF(D354&gt;MOD(C354-B354,1)*1440,"Pause prüfen",MOD(C354-B354,1)*24-D354/60))))</x:f>
      </x:c>
      <x:c r="F354" s="18" t="n">
        <x:f>MONTH(A354)</x:f>
        <x:v>12</x:v>
      </x:c>
      <x:c r="G354" s="10"/>
      <x:c r="H354" s="4"/>
      <x:c r="I354" s="4"/>
      <x:c r="J354" s="4"/>
      <x:c r="K354" s="4"/>
    </x:row>
    <x:row r="355" ht="24" customHeight="1">
      <x:c r="A355" s="17" t="n">
        <x:f>DATE(2027,1,1)+348</x:f>
        <x:v>46736</x:v>
      </x:c>
      <x:c r="B355" s="20"/>
      <x:c r="C355" s="20"/>
      <x:c r="D355" s="10"/>
      <x:c r="E355" s="19" t="str">
        <x:f>IF(COUNTA(B355:D355)=0,"",IF(COUNT(B355:D355)&lt;&gt;3,"Eingaben ergänzen",IF(OR(B355&lt;0,C355&lt;0,B355&gt;=1,C355&gt;=1,D355&lt;0),"Eingabe prüfen",IF(D355&gt;MOD(C355-B355,1)*1440,"Pause prüfen",MOD(C355-B355,1)*24-D355/60))))</x:f>
      </x:c>
      <x:c r="F355" s="18" t="n">
        <x:f>MONTH(A355)</x:f>
        <x:v>12</x:v>
      </x:c>
      <x:c r="G355" s="10"/>
      <x:c r="H355" s="4"/>
      <x:c r="I355" s="4"/>
      <x:c r="J355" s="4"/>
      <x:c r="K355" s="4"/>
    </x:row>
    <x:row r="356" ht="24" customHeight="1">
      <x:c r="A356" s="17" t="n">
        <x:f>DATE(2027,1,1)+349</x:f>
        <x:v>46737</x:v>
      </x:c>
      <x:c r="B356" s="20"/>
      <x:c r="C356" s="20"/>
      <x:c r="D356" s="10"/>
      <x:c r="E356" s="19" t="str">
        <x:f>IF(COUNTA(B356:D356)=0,"",IF(COUNT(B356:D356)&lt;&gt;3,"Eingaben ergänzen",IF(OR(B356&lt;0,C356&lt;0,B356&gt;=1,C356&gt;=1,D356&lt;0),"Eingabe prüfen",IF(D356&gt;MOD(C356-B356,1)*1440,"Pause prüfen",MOD(C356-B356,1)*24-D356/60))))</x:f>
      </x:c>
      <x:c r="F356" s="18" t="n">
        <x:f>MONTH(A356)</x:f>
        <x:v>12</x:v>
      </x:c>
      <x:c r="G356" s="10"/>
      <x:c r="H356" s="4"/>
      <x:c r="I356" s="4"/>
      <x:c r="J356" s="4"/>
      <x:c r="K356" s="4"/>
    </x:row>
    <x:row r="357" ht="24" customHeight="1">
      <x:c r="A357" s="17" t="n">
        <x:f>DATE(2027,1,1)+350</x:f>
        <x:v>46738</x:v>
      </x:c>
      <x:c r="B357" s="20"/>
      <x:c r="C357" s="20"/>
      <x:c r="D357" s="10"/>
      <x:c r="E357" s="19" t="str">
        <x:f>IF(COUNTA(B357:D357)=0,"",IF(COUNT(B357:D357)&lt;&gt;3,"Eingaben ergänzen",IF(OR(B357&lt;0,C357&lt;0,B357&gt;=1,C357&gt;=1,D357&lt;0),"Eingabe prüfen",IF(D357&gt;MOD(C357-B357,1)*1440,"Pause prüfen",MOD(C357-B357,1)*24-D357/60))))</x:f>
      </x:c>
      <x:c r="F357" s="18" t="n">
        <x:f>MONTH(A357)</x:f>
        <x:v>12</x:v>
      </x:c>
      <x:c r="G357" s="10"/>
      <x:c r="H357" s="4"/>
      <x:c r="I357" s="4"/>
      <x:c r="J357" s="4"/>
      <x:c r="K357" s="4"/>
    </x:row>
    <x:row r="358" ht="24" customHeight="1">
      <x:c r="A358" s="17" t="n">
        <x:f>DATE(2027,1,1)+351</x:f>
        <x:v>46739</x:v>
      </x:c>
      <x:c r="B358" s="20"/>
      <x:c r="C358" s="20"/>
      <x:c r="D358" s="10"/>
      <x:c r="E358" s="19" t="str">
        <x:f>IF(COUNTA(B358:D358)=0,"",IF(COUNT(B358:D358)&lt;&gt;3,"Eingaben ergänzen",IF(OR(B358&lt;0,C358&lt;0,B358&gt;=1,C358&gt;=1,D358&lt;0),"Eingabe prüfen",IF(D358&gt;MOD(C358-B358,1)*1440,"Pause prüfen",MOD(C358-B358,1)*24-D358/60))))</x:f>
      </x:c>
      <x:c r="F358" s="18" t="n">
        <x:f>MONTH(A358)</x:f>
        <x:v>12</x:v>
      </x:c>
      <x:c r="G358" s="10"/>
      <x:c r="H358" s="4"/>
      <x:c r="I358" s="4"/>
      <x:c r="J358" s="4"/>
      <x:c r="K358" s="4"/>
    </x:row>
    <x:row r="359" ht="24" customHeight="1">
      <x:c r="A359" s="17" t="n">
        <x:f>DATE(2027,1,1)+352</x:f>
        <x:v>46740</x:v>
      </x:c>
      <x:c r="B359" s="20"/>
      <x:c r="C359" s="20"/>
      <x:c r="D359" s="10"/>
      <x:c r="E359" s="19" t="str">
        <x:f>IF(COUNTA(B359:D359)=0,"",IF(COUNT(B359:D359)&lt;&gt;3,"Eingaben ergänzen",IF(OR(B359&lt;0,C359&lt;0,B359&gt;=1,C359&gt;=1,D359&lt;0),"Eingabe prüfen",IF(D359&gt;MOD(C359-B359,1)*1440,"Pause prüfen",MOD(C359-B359,1)*24-D359/60))))</x:f>
      </x:c>
      <x:c r="F359" s="18" t="n">
        <x:f>MONTH(A359)</x:f>
        <x:v>12</x:v>
      </x:c>
      <x:c r="G359" s="10"/>
      <x:c r="H359" s="4"/>
      <x:c r="I359" s="4"/>
      <x:c r="J359" s="4"/>
      <x:c r="K359" s="4"/>
    </x:row>
    <x:row r="360" ht="24" customHeight="1">
      <x:c r="A360" s="17" t="n">
        <x:f>DATE(2027,1,1)+353</x:f>
        <x:v>46741</x:v>
      </x:c>
      <x:c r="B360" s="20"/>
      <x:c r="C360" s="20"/>
      <x:c r="D360" s="10"/>
      <x:c r="E360" s="19" t="str">
        <x:f>IF(COUNTA(B360:D360)=0,"",IF(COUNT(B360:D360)&lt;&gt;3,"Eingaben ergänzen",IF(OR(B360&lt;0,C360&lt;0,B360&gt;=1,C360&gt;=1,D360&lt;0),"Eingabe prüfen",IF(D360&gt;MOD(C360-B360,1)*1440,"Pause prüfen",MOD(C360-B360,1)*24-D360/60))))</x:f>
      </x:c>
      <x:c r="F360" s="18" t="n">
        <x:f>MONTH(A360)</x:f>
        <x:v>12</x:v>
      </x:c>
      <x:c r="G360" s="10"/>
      <x:c r="H360" s="4"/>
      <x:c r="I360" s="4"/>
      <x:c r="J360" s="4"/>
      <x:c r="K360" s="4"/>
    </x:row>
    <x:row r="361" ht="24" customHeight="1">
      <x:c r="A361" s="17" t="n">
        <x:f>DATE(2027,1,1)+354</x:f>
        <x:v>46742</x:v>
      </x:c>
      <x:c r="B361" s="20"/>
      <x:c r="C361" s="20"/>
      <x:c r="D361" s="10"/>
      <x:c r="E361" s="19" t="str">
        <x:f>IF(COUNTA(B361:D361)=0,"",IF(COUNT(B361:D361)&lt;&gt;3,"Eingaben ergänzen",IF(OR(B361&lt;0,C361&lt;0,B361&gt;=1,C361&gt;=1,D361&lt;0),"Eingabe prüfen",IF(D361&gt;MOD(C361-B361,1)*1440,"Pause prüfen",MOD(C361-B361,1)*24-D361/60))))</x:f>
      </x:c>
      <x:c r="F361" s="18" t="n">
        <x:f>MONTH(A361)</x:f>
        <x:v>12</x:v>
      </x:c>
      <x:c r="G361" s="10"/>
      <x:c r="H361" s="4"/>
      <x:c r="I361" s="4"/>
      <x:c r="J361" s="4"/>
      <x:c r="K361" s="4"/>
    </x:row>
    <x:row r="362" ht="24" customHeight="1">
      <x:c r="A362" s="17" t="n">
        <x:f>DATE(2027,1,1)+355</x:f>
        <x:v>46743</x:v>
      </x:c>
      <x:c r="B362" s="20"/>
      <x:c r="C362" s="20"/>
      <x:c r="D362" s="10"/>
      <x:c r="E362" s="19" t="str">
        <x:f>IF(COUNTA(B362:D362)=0,"",IF(COUNT(B362:D362)&lt;&gt;3,"Eingaben ergänzen",IF(OR(B362&lt;0,C362&lt;0,B362&gt;=1,C362&gt;=1,D362&lt;0),"Eingabe prüfen",IF(D362&gt;MOD(C362-B362,1)*1440,"Pause prüfen",MOD(C362-B362,1)*24-D362/60))))</x:f>
      </x:c>
      <x:c r="F362" s="18" t="n">
        <x:f>MONTH(A362)</x:f>
        <x:v>12</x:v>
      </x:c>
      <x:c r="G362" s="10"/>
      <x:c r="H362" s="4"/>
      <x:c r="I362" s="4"/>
      <x:c r="J362" s="4"/>
      <x:c r="K362" s="4"/>
    </x:row>
    <x:row r="363" ht="24" customHeight="1">
      <x:c r="A363" s="17" t="n">
        <x:f>DATE(2027,1,1)+356</x:f>
        <x:v>46744</x:v>
      </x:c>
      <x:c r="B363" s="20"/>
      <x:c r="C363" s="20"/>
      <x:c r="D363" s="10"/>
      <x:c r="E363" s="19" t="str">
        <x:f>IF(COUNTA(B363:D363)=0,"",IF(COUNT(B363:D363)&lt;&gt;3,"Eingaben ergänzen",IF(OR(B363&lt;0,C363&lt;0,B363&gt;=1,C363&gt;=1,D363&lt;0),"Eingabe prüfen",IF(D363&gt;MOD(C363-B363,1)*1440,"Pause prüfen",MOD(C363-B363,1)*24-D363/60))))</x:f>
      </x:c>
      <x:c r="F363" s="18" t="n">
        <x:f>MONTH(A363)</x:f>
        <x:v>12</x:v>
      </x:c>
      <x:c r="G363" s="10"/>
      <x:c r="H363" s="4"/>
      <x:c r="I363" s="4"/>
      <x:c r="J363" s="4"/>
      <x:c r="K363" s="4"/>
    </x:row>
    <x:row r="364" ht="24" customHeight="1">
      <x:c r="A364" s="17" t="n">
        <x:f>DATE(2027,1,1)+357</x:f>
        <x:v>46745</x:v>
      </x:c>
      <x:c r="B364" s="20"/>
      <x:c r="C364" s="20"/>
      <x:c r="D364" s="10"/>
      <x:c r="E364" s="19" t="str">
        <x:f>IF(COUNTA(B364:D364)=0,"",IF(COUNT(B364:D364)&lt;&gt;3,"Eingaben ergänzen",IF(OR(B364&lt;0,C364&lt;0,B364&gt;=1,C364&gt;=1,D364&lt;0),"Eingabe prüfen",IF(D364&gt;MOD(C364-B364,1)*1440,"Pause prüfen",MOD(C364-B364,1)*24-D364/60))))</x:f>
      </x:c>
      <x:c r="F364" s="18" t="n">
        <x:f>MONTH(A364)</x:f>
        <x:v>12</x:v>
      </x:c>
      <x:c r="G364" s="10"/>
      <x:c r="H364" s="4"/>
      <x:c r="I364" s="4"/>
      <x:c r="J364" s="4"/>
      <x:c r="K364" s="4"/>
    </x:row>
    <x:row r="365" ht="24" customHeight="1">
      <x:c r="A365" s="17" t="n">
        <x:f>DATE(2027,1,1)+358</x:f>
        <x:v>46746</x:v>
      </x:c>
      <x:c r="B365" s="20"/>
      <x:c r="C365" s="20"/>
      <x:c r="D365" s="10"/>
      <x:c r="E365" s="19" t="str">
        <x:f>IF(COUNTA(B365:D365)=0,"",IF(COUNT(B365:D365)&lt;&gt;3,"Eingaben ergänzen",IF(OR(B365&lt;0,C365&lt;0,B365&gt;=1,C365&gt;=1,D365&lt;0),"Eingabe prüfen",IF(D365&gt;MOD(C365-B365,1)*1440,"Pause prüfen",MOD(C365-B365,1)*24-D365/60))))</x:f>
      </x:c>
      <x:c r="F365" s="18" t="n">
        <x:f>MONTH(A365)</x:f>
        <x:v>12</x:v>
      </x:c>
      <x:c r="G365" s="10"/>
      <x:c r="H365" s="4"/>
      <x:c r="I365" s="4"/>
      <x:c r="J365" s="4"/>
      <x:c r="K365" s="4"/>
    </x:row>
    <x:row r="366" ht="24" customHeight="1">
      <x:c r="A366" s="17" t="n">
        <x:f>DATE(2027,1,1)+359</x:f>
        <x:v>46747</x:v>
      </x:c>
      <x:c r="B366" s="20"/>
      <x:c r="C366" s="20"/>
      <x:c r="D366" s="10"/>
      <x:c r="E366" s="19" t="str">
        <x:f>IF(COUNTA(B366:D366)=0,"",IF(COUNT(B366:D366)&lt;&gt;3,"Eingaben ergänzen",IF(OR(B366&lt;0,C366&lt;0,B366&gt;=1,C366&gt;=1,D366&lt;0),"Eingabe prüfen",IF(D366&gt;MOD(C366-B366,1)*1440,"Pause prüfen",MOD(C366-B366,1)*24-D366/60))))</x:f>
      </x:c>
      <x:c r="F366" s="18" t="n">
        <x:f>MONTH(A366)</x:f>
        <x:v>12</x:v>
      </x:c>
      <x:c r="G366" s="10"/>
      <x:c r="H366" s="4"/>
      <x:c r="I366" s="4"/>
      <x:c r="J366" s="4"/>
      <x:c r="K366" s="4"/>
    </x:row>
    <x:row r="367" ht="24" customHeight="1">
      <x:c r="A367" s="17" t="n">
        <x:f>DATE(2027,1,1)+360</x:f>
        <x:v>46748</x:v>
      </x:c>
      <x:c r="B367" s="20"/>
      <x:c r="C367" s="20"/>
      <x:c r="D367" s="10"/>
      <x:c r="E367" s="19" t="str">
        <x:f>IF(COUNTA(B367:D367)=0,"",IF(COUNT(B367:D367)&lt;&gt;3,"Eingaben ergänzen",IF(OR(B367&lt;0,C367&lt;0,B367&gt;=1,C367&gt;=1,D367&lt;0),"Eingabe prüfen",IF(D367&gt;MOD(C367-B367,1)*1440,"Pause prüfen",MOD(C367-B367,1)*24-D367/60))))</x:f>
      </x:c>
      <x:c r="F367" s="18" t="n">
        <x:f>MONTH(A367)</x:f>
        <x:v>12</x:v>
      </x:c>
      <x:c r="G367" s="10"/>
      <x:c r="H367" s="4"/>
      <x:c r="I367" s="4"/>
      <x:c r="J367" s="4"/>
      <x:c r="K367" s="4"/>
    </x:row>
    <x:row r="368" ht="24" customHeight="1">
      <x:c r="A368" s="17" t="n">
        <x:f>DATE(2027,1,1)+361</x:f>
        <x:v>46749</x:v>
      </x:c>
      <x:c r="B368" s="20"/>
      <x:c r="C368" s="20"/>
      <x:c r="D368" s="10"/>
      <x:c r="E368" s="19" t="str">
        <x:f>IF(COUNTA(B368:D368)=0,"",IF(COUNT(B368:D368)&lt;&gt;3,"Eingaben ergänzen",IF(OR(B368&lt;0,C368&lt;0,B368&gt;=1,C368&gt;=1,D368&lt;0),"Eingabe prüfen",IF(D368&gt;MOD(C368-B368,1)*1440,"Pause prüfen",MOD(C368-B368,1)*24-D368/60))))</x:f>
      </x:c>
      <x:c r="F368" s="18" t="n">
        <x:f>MONTH(A368)</x:f>
        <x:v>12</x:v>
      </x:c>
      <x:c r="G368" s="10"/>
      <x:c r="H368" s="4"/>
      <x:c r="I368" s="4"/>
      <x:c r="J368" s="4"/>
      <x:c r="K368" s="4"/>
    </x:row>
    <x:row r="369" ht="24" customHeight="1">
      <x:c r="A369" s="17" t="n">
        <x:f>DATE(2027,1,1)+362</x:f>
        <x:v>46750</x:v>
      </x:c>
      <x:c r="B369" s="20"/>
      <x:c r="C369" s="20"/>
      <x:c r="D369" s="10"/>
      <x:c r="E369" s="19" t="str">
        <x:f>IF(COUNTA(B369:D369)=0,"",IF(COUNT(B369:D369)&lt;&gt;3,"Eingaben ergänzen",IF(OR(B369&lt;0,C369&lt;0,B369&gt;=1,C369&gt;=1,D369&lt;0),"Eingabe prüfen",IF(D369&gt;MOD(C369-B369,1)*1440,"Pause prüfen",MOD(C369-B369,1)*24-D369/60))))</x:f>
      </x:c>
      <x:c r="F369" s="18" t="n">
        <x:f>MONTH(A369)</x:f>
        <x:v>12</x:v>
      </x:c>
      <x:c r="G369" s="10"/>
      <x:c r="H369" s="4"/>
      <x:c r="I369" s="4"/>
      <x:c r="J369" s="4"/>
      <x:c r="K369" s="4"/>
    </x:row>
    <x:row r="370" ht="24" customHeight="1">
      <x:c r="A370" s="17" t="n">
        <x:f>DATE(2027,1,1)+363</x:f>
        <x:v>46751</x:v>
      </x:c>
      <x:c r="B370" s="20"/>
      <x:c r="C370" s="20"/>
      <x:c r="D370" s="10"/>
      <x:c r="E370" s="19" t="str">
        <x:f>IF(COUNTA(B370:D370)=0,"",IF(COUNT(B370:D370)&lt;&gt;3,"Eingaben ergänzen",IF(OR(B370&lt;0,C370&lt;0,B370&gt;=1,C370&gt;=1,D370&lt;0),"Eingabe prüfen",IF(D370&gt;MOD(C370-B370,1)*1440,"Pause prüfen",MOD(C370-B370,1)*24-D370/60))))</x:f>
      </x:c>
      <x:c r="F370" s="18" t="n">
        <x:f>MONTH(A370)</x:f>
        <x:v>12</x:v>
      </x:c>
      <x:c r="G370" s="10"/>
      <x:c r="H370" s="4"/>
      <x:c r="I370" s="4"/>
      <x:c r="J370" s="4"/>
      <x:c r="K370" s="4"/>
    </x:row>
    <x:row r="371" ht="24" customHeight="1">
      <x:c r="A371" s="17" t="n">
        <x:f>DATE(2027,1,1)+364</x:f>
        <x:v>46752</x:v>
      </x:c>
      <x:c r="B371" s="20"/>
      <x:c r="C371" s="20"/>
      <x:c r="D371" s="10"/>
      <x:c r="E371" s="19" t="str">
        <x:f>IF(COUNTA(B371:D371)=0,"",IF(COUNT(B371:D371)&lt;&gt;3,"Eingaben ergänzen",IF(OR(B371&lt;0,C371&lt;0,B371&gt;=1,C371&gt;=1,D371&lt;0),"Eingabe prüfen",IF(D371&gt;MOD(C371-B371,1)*1440,"Pause prüfen",MOD(C371-B371,1)*24-D371/60))))</x:f>
      </x:c>
      <x:c r="F371" s="18" t="n">
        <x:f>MONTH(A371)</x:f>
        <x:v>12</x:v>
      </x:c>
      <x:c r="G371" s="10"/>
      <x:c r="H371" s="4"/>
      <x:c r="I371" s="4"/>
      <x:c r="J371" s="4"/>
      <x:c r="K371" s="4"/>
    </x:row>
    <x:row r="372" ht="24" customHeight="1">
      <x:c r="A372" s="4"/>
      <x:c r="B372" s="4"/>
      <x:c r="C372" s="4"/>
      <x:c r="D372" s="4"/>
      <x:c r="E372" s="4"/>
      <x:c r="F372" s="4"/>
      <x:c r="G372" s="4"/>
      <x:c r="H372" s="4"/>
      <x:c r="I372" s="4"/>
      <x:c r="J372" s="4"/>
      <x:c r="K372" s="4"/>
    </x:row>
    <x:row r="373" ht="24" customHeight="1">
      <x:c r="A373" s="4"/>
      <x:c r="B373" s="4"/>
      <x:c r="C373" s="4"/>
      <x:c r="D373" s="4"/>
      <x:c r="E373" s="4"/>
      <x:c r="F373" s="4"/>
      <x:c r="G373" s="4"/>
      <x:c r="H373" s="4"/>
      <x:c r="I373" s="4"/>
      <x:c r="J373" s="4"/>
      <x:c r="K373" s="4"/>
    </x:row>
    <x:row r="374" ht="24" customHeight="1">
      <x:c r="A374" s="4"/>
      <x:c r="B374" s="4"/>
      <x:c r="C374" s="4"/>
      <x:c r="D374" s="4"/>
      <x:c r="E374" s="4"/>
      <x:c r="F374" s="4"/>
      <x:c r="G374" s="4"/>
      <x:c r="H374" s="4"/>
      <x:c r="I374" s="4"/>
      <x:c r="J374" s="4"/>
      <x:c r="K374" s="4"/>
    </x:row>
    <x:row r="375" ht="24" customHeight="1">
      <x:c r="A375" s="4"/>
      <x:c r="B375" s="4"/>
      <x:c r="C375" s="4"/>
      <x:c r="D375" s="4"/>
      <x:c r="E375" s="4"/>
      <x:c r="F375" s="4"/>
      <x:c r="G375" s="4"/>
      <x:c r="H375" s="4"/>
      <x:c r="I375" s="4"/>
      <x:c r="J375" s="4"/>
      <x:c r="K375" s="4"/>
    </x:row>
    <x:row r="376" ht="24" customHeight="1">
      <x:c r="A376" s="4"/>
      <x:c r="B376" s="4"/>
      <x:c r="C376" s="4"/>
      <x:c r="D376" s="4"/>
      <x:c r="E376" s="4"/>
      <x:c r="F376" s="4"/>
      <x:c r="G376" s="4"/>
      <x:c r="H376" s="4"/>
      <x:c r="I376" s="4"/>
      <x:c r="J376" s="4"/>
      <x:c r="K376" s="4"/>
    </x:row>
    <x:row r="377" ht="24" customHeight="1">
      <x:c r="A377" s="4"/>
      <x:c r="B377" s="4"/>
      <x:c r="C377" s="4"/>
      <x:c r="D377" s="4"/>
      <x:c r="E377" s="4"/>
      <x:c r="F377" s="4"/>
      <x:c r="G377" s="4"/>
      <x:c r="H377" s="4"/>
      <x:c r="I377" s="4"/>
      <x:c r="J377" s="4"/>
      <x:c r="K377" s="4"/>
    </x:row>
    <x:row r="378" ht="24" customHeight="1">
      <x:c r="A378" s="4"/>
      <x:c r="B378" s="4"/>
      <x:c r="C378" s="4"/>
      <x:c r="D378" s="4"/>
      <x:c r="E378" s="4"/>
      <x:c r="F378" s="4"/>
      <x:c r="G378" s="4"/>
      <x:c r="H378" s="4"/>
      <x:c r="I378" s="4"/>
      <x:c r="J378" s="4"/>
      <x:c r="K378" s="4"/>
    </x:row>
    <x:row r="379" ht="24" customHeight="1">
      <x:c r="A379" s="4"/>
      <x:c r="B379" s="4"/>
      <x:c r="C379" s="4"/>
      <x:c r="D379" s="4"/>
      <x:c r="E379" s="4"/>
      <x:c r="F379" s="4"/>
      <x:c r="G379" s="4"/>
      <x:c r="H379" s="4"/>
      <x:c r="I379" s="4"/>
      <x:c r="J379" s="4"/>
      <x:c r="K379" s="4"/>
    </x:row>
    <x:row r="380" ht="24" customHeight="1">
      <x:c r="A380" s="4"/>
      <x:c r="B380" s="4"/>
      <x:c r="C380" s="4"/>
      <x:c r="D380" s="4"/>
      <x:c r="E380" s="4"/>
      <x:c r="F380" s="4"/>
      <x:c r="G380" s="4"/>
      <x:c r="H380" s="4"/>
      <x:c r="I380" s="4"/>
      <x:c r="J380" s="4"/>
      <x:c r="K380" s="4"/>
    </x:row>
    <x:row r="381" ht="24" customHeight="1">
      <x:c r="A381" s="11" t="str">
        <x:v>Excelvorlage.de – Website öffnen</x:v>
      </x:c>
      <x:c r="B381" s="11" t="str">
        <x:v>Excelvorlage.de – Website öffnen</x:v>
      </x:c>
      <x:c r="C381" s="11" t="str">
        <x:v>Excelvorlage.de – Website öffnen</x:v>
      </x:c>
      <x:c r="D381" s="11" t="str">
        <x:v>Excelvorlage.de – Website öffnen</x:v>
      </x:c>
      <x:c r="E381" s="11" t="str">
        <x:v>Excelvorlage.de – Website öffnen</x:v>
      </x:c>
      <x:c r="F381" s="11" t="str">
        <x:v>Excelvorlage.de – Website öffnen</x:v>
      </x:c>
      <x:c r="G381" s="11" t="str">
        <x:v>Excelvorlage.de – Website öffnen</x:v>
      </x:c>
      <x:c r="H381" s="11" t="str">
        <x:v>Excelvorlage.de – Website öffnen</x:v>
      </x:c>
      <x:c r="I381" s="11" t="str">
        <x:v>Excelvorlage.de – Website öffnen</x:v>
      </x:c>
      <x:c r="J381" s="11" t="str">
        <x:v>Excelvorlage.de – Website öffnen</x:v>
      </x:c>
      <x:c r="K381" s="11" t="str">
        <x:v>Excelvorlage.de – Website öffnen</x:v>
      </x:c>
    </x:row>
    <x:row r="382" ht="24" customHeight="1">
      <x:c r="A382" s="11" t="str">
        <x:v>Anleitung: Zeiterfassung 2027</x:v>
      </x:c>
      <x:c r="B382" s="11" t="str">
        <x:v>Anleitung: Zeiterfassung 2027</x:v>
      </x:c>
      <x:c r="C382" s="11" t="str">
        <x:v>Anleitung: Zeiterfassung 2027</x:v>
      </x:c>
      <x:c r="D382" s="11" t="str">
        <x:v>Anleitung: Zeiterfassung 2027</x:v>
      </x:c>
      <x:c r="E382" s="11" t="str">
        <x:v>Anleitung: Zeiterfassung 2027</x:v>
      </x:c>
      <x:c r="F382" s="11" t="str">
        <x:v>Anleitung: Zeiterfassung 2027</x:v>
      </x:c>
      <x:c r="G382" s="11" t="str">
        <x:v>Anleitung: Zeiterfassung 2027</x:v>
      </x:c>
      <x:c r="H382" s="11" t="str">
        <x:v>Anleitung: Zeiterfassung 2027</x:v>
      </x:c>
      <x:c r="I382" s="11" t="str">
        <x:v>Anleitung: Zeiterfassung 2027</x:v>
      </x:c>
      <x:c r="J382" s="11" t="str">
        <x:v>Anleitung: Zeiterfassung 2027</x:v>
      </x:c>
      <x:c r="K382" s="11" t="str">
        <x:v>Anleitung: Zeiterfassung 2027</x:v>
      </x:c>
    </x:row>
  </x:sheetData>
  <x:mergeCells>
    <x:mergeCell ref="A1:B1"/>
    <x:mergeCell ref="A2:K2"/>
    <x:mergeCell ref="A3:K3"/>
    <x:mergeCell ref="A4:K4"/>
    <x:mergeCell ref="A381:K381"/>
    <x:mergeCell ref="A382:K382"/>
  </x:mergeCells>
  <x:hyperlinks>
    <x:hyperlink xmlns:ns1="http://schemas.openxmlformats.org/officeDocument/2006/relationships" ref="A381" ns1:id="rIdT40Link1"/>
    <x:hyperlink xmlns:ns2="http://schemas.openxmlformats.org/officeDocument/2006/relationships" ref="A382" ns2:id="rIdT40Link2"/>
  </x:hyperlinks>
  <x:pageMargins left="0.7" right="0.7" top="0.75" bottom="0.75" header="0.3" footer="0.3"/>
  <x:pageSetup paperSize="9" scale="100" orientation="landscape"/>
  <x:drawing xmlns:r="http://schemas.openxmlformats.org/officeDocument/2006/relationships" r:id="Ra6328f918eea4f91"/>
</x:worksheet>
</file>